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5"/>
    <sheet state="visible" name="Task Results" sheetId="2" r:id="rId6"/>
    <sheet state="visible" name="Observations" sheetId="3" r:id="rId7"/>
    <sheet state="visible" name="Usability Issues" sheetId="4" r:id="rId8"/>
    <sheet state="visible" name="Quotes" sheetId="5" r:id="rId9"/>
    <sheet state="visible" name="Themes" sheetId="6" r:id="rId10"/>
    <sheet state="visible" name="Recommendations" sheetId="7" r:id="rId11"/>
    <sheet state="hidden" name="Data" sheetId="8" r:id="rId12"/>
    <sheet state="visible" name="Executive Summary" sheetId="9" r:id="rId13"/>
    <sheet state="visible" name="Automate" sheetId="10" r:id="rId14"/>
  </sheets>
  <definedNames>
    <definedName hidden="1" localSheetId="1" name="_xlnm._FilterDatabase">'Task Results'!$A$1:$G$23</definedName>
    <definedName hidden="1" localSheetId="2" name="_xlnm._FilterDatabase">Observations!$A$1:$D$11</definedName>
    <definedName hidden="1" localSheetId="3" name="_xlnm._FilterDatabase">'Usability Issues'!$A$3:$F$10</definedName>
    <definedName hidden="1" localSheetId="4" name="_xlnm._FilterDatabase">Quotes!$A$1:$E$11</definedName>
    <definedName hidden="1" localSheetId="5" name="_xlnm._FilterDatabase">Themes!$A$1:$E$7</definedName>
    <definedName hidden="1" localSheetId="6" name="_xlnm._FilterDatabase">Recommendations!$A$1:$F$7</definedName>
  </definedNames>
  <calcPr/>
</workbook>
</file>

<file path=xl/sharedStrings.xml><?xml version="1.0" encoding="utf-8"?>
<sst xmlns="http://schemas.openxmlformats.org/spreadsheetml/2006/main" count="358" uniqueCount="154">
  <si>
    <t>Usability analysis dashboard</t>
  </si>
  <si>
    <t>Usability Research Kit  ·  Research Hub</t>
  </si>
  <si>
    <t>👥  PARTICIPANTS</t>
  </si>
  <si>
    <t>✅  COMPLETION RATE</t>
  </si>
  <si>
    <t>🎯  AVG TASK SUCCESS</t>
  </si>
  <si>
    <t>tested</t>
  </si>
  <si>
    <t>full + partial</t>
  </si>
  <si>
    <t>⭐  AVG SATISFACTION</t>
  </si>
  <si>
    <t>🚨  CRITICAL ISSUES</t>
  </si>
  <si>
    <t>🚀  RECOMMENDATIONS</t>
  </si>
  <si>
    <t>out of 5</t>
  </si>
  <si>
    <t>must-fix</t>
  </si>
  <si>
    <t>next steps</t>
  </si>
  <si>
    <t>Made with ❤ by unitQ  ·  www.unitq.com</t>
  </si>
  <si>
    <t>⚡ Ready to automate this? Upload your usability interviews into interviewQ → www.unitq.com</t>
  </si>
  <si>
    <t>Participant</t>
  </si>
  <si>
    <t>Task</t>
  </si>
  <si>
    <t>Success</t>
  </si>
  <si>
    <t>Time (sec)</t>
  </si>
  <si>
    <t>Errors</t>
  </si>
  <si>
    <t>Satisfaction (1–5)</t>
  </si>
  <si>
    <t>Notes</t>
  </si>
  <si>
    <t>P1 · Maria</t>
  </si>
  <si>
    <t>Sign up</t>
  </si>
  <si>
    <t>Smooth; found CTA immediately.</t>
  </si>
  <si>
    <t>Invite teammate</t>
  </si>
  <si>
    <t>Hunted briefly for the invite button.</t>
  </si>
  <si>
    <t>Create first project</t>
  </si>
  <si>
    <t>Template picker helped.</t>
  </si>
  <si>
    <t>Find settings</t>
  </si>
  <si>
    <t>Partial</t>
  </si>
  <si>
    <t>Expected settings under avatar, not sidebar.</t>
  </si>
  <si>
    <t>Export data</t>
  </si>
  <si>
    <t>Fail</t>
  </si>
  <si>
    <t>Never located export; gave up.</t>
  </si>
  <si>
    <t>P2 · Devon</t>
  </si>
  <si>
    <t>Loved the copy-link option.</t>
  </si>
  <si>
    <t>Confused by required fields.</t>
  </si>
  <si>
    <t>Found it but wrong format first.</t>
  </si>
  <si>
    <t>P3 · Aisha</t>
  </si>
  <si>
    <t>Invite email never arrived in test.</t>
  </si>
  <si>
    <t>Label 'Preferences' unclear.</t>
  </si>
  <si>
    <t>P4 · Tom</t>
  </si>
  <si>
    <t>Password rules surprised him.</t>
  </si>
  <si>
    <t>Abandoned — too many steps.</t>
  </si>
  <si>
    <t>P5 · Priya</t>
  </si>
  <si>
    <t>Fast; used a template.</t>
  </si>
  <si>
    <t>Export nested too deep.</t>
  </si>
  <si>
    <t>Observation</t>
  </si>
  <si>
    <t>Severity</t>
  </si>
  <si>
    <t>Theme</t>
  </si>
  <si>
    <t>Looked under avatar menu for settings before the sidebar.</t>
  </si>
  <si>
    <t>Medium</t>
  </si>
  <si>
    <t>Navigation</t>
  </si>
  <si>
    <t>Could not find the export action at all.</t>
  </si>
  <si>
    <t>Critical</t>
  </si>
  <si>
    <t>Discoverability</t>
  </si>
  <si>
    <t>Stalled on required fields when creating a project.</t>
  </si>
  <si>
    <t>High</t>
  </si>
  <si>
    <t>Onboarding</t>
  </si>
  <si>
    <t>Exported the wrong file format on first try.</t>
  </si>
  <si>
    <t>Labels</t>
  </si>
  <si>
    <t>Invite email did not arrive during the session.</t>
  </si>
  <si>
    <t>Trust</t>
  </si>
  <si>
    <t>Read 'Preferences' as something other than settings.</t>
  </si>
  <si>
    <t>Abandoned project creation after too many steps.</t>
  </si>
  <si>
    <t>Surprised by password complexity rules at sign up.</t>
  </si>
  <si>
    <t>Low</t>
  </si>
  <si>
    <t>Export buried several levels deep in menus.</t>
  </si>
  <si>
    <t>Noted a slow load after inviting a teammate.</t>
  </si>
  <si>
    <t>Performance</t>
  </si>
  <si>
    <t>Usability issues  ⭐⭐⭐⭐⭐</t>
  </si>
  <si>
    <t>The prioritized problem list — severity, how often it showed up, and who owns the fix.</t>
  </si>
  <si>
    <t>Issue</t>
  </si>
  <si>
    <t>Frequency</t>
  </si>
  <si>
    <t>Recommendation</t>
  </si>
  <si>
    <t>Owner</t>
  </si>
  <si>
    <t>Status</t>
  </si>
  <si>
    <t>Export action is undiscoverable</t>
  </si>
  <si>
    <t>Surface Export in the primary toolbar</t>
  </si>
  <si>
    <t>Kristen</t>
  </si>
  <si>
    <t>Open</t>
  </si>
  <si>
    <t>Project creation has too many required steps</t>
  </si>
  <si>
    <t>Cut required fields; add a 2-step express path</t>
  </si>
  <si>
    <t>Sam</t>
  </si>
  <si>
    <t>In Progress</t>
  </si>
  <si>
    <t>Invite delivery feels unreliable</t>
  </si>
  <si>
    <t>Add a visible 'invite sent' confirmation + retry</t>
  </si>
  <si>
    <t>Settings entry point is ambiguous</t>
  </si>
  <si>
    <t>Move Settings to the avatar menu users expect</t>
  </si>
  <si>
    <t>'Preferences' label misread as unrelated</t>
  </si>
  <si>
    <t>Rename 'Preferences' to 'Settings'</t>
  </si>
  <si>
    <t>Wrong export format chosen first</t>
  </si>
  <si>
    <t>Default to the most common format</t>
  </si>
  <si>
    <t>Password rules surprise new users</t>
  </si>
  <si>
    <t>Show rules inline before submit</t>
  </si>
  <si>
    <t>TBD</t>
  </si>
  <si>
    <t>Won't Fix</t>
  </si>
  <si>
    <t>Quote</t>
  </si>
  <si>
    <t>Sentiment</t>
  </si>
  <si>
    <t>“Wait — where is the export button?”</t>
  </si>
  <si>
    <t>Negative</t>
  </si>
  <si>
    <t>“Inviting a teammate was the easiest part.”</t>
  </si>
  <si>
    <t>Positive</t>
  </si>
  <si>
    <t>“Why does creating a project need all this?”</t>
  </si>
  <si>
    <t>“I wasn’t sure the invite actually sent.”</t>
  </si>
  <si>
    <t>“The templates made project setup quick.”</t>
  </si>
  <si>
    <t>“Preferences? I thought that was something else.”</t>
  </si>
  <si>
    <t>Neutral</t>
  </si>
  <si>
    <t>“Sign up was genuinely painless.”</t>
  </si>
  <si>
    <t>“Export is buried way too deep.”</t>
  </si>
  <si>
    <t>“It felt a little slow after I hit invite.”</t>
  </si>
  <si>
    <t>“Once I found settings it was fine.”</t>
  </si>
  <si>
    <t>Mentions</t>
  </si>
  <si>
    <t>Observations</t>
  </si>
  <si>
    <t>Priority</t>
  </si>
  <si>
    <t>P2</t>
  </si>
  <si>
    <t>P1</t>
  </si>
  <si>
    <t>P3</t>
  </si>
  <si>
    <t>P0</t>
  </si>
  <si>
    <t>Supporting Evidence</t>
  </si>
  <si>
    <t>Impact</t>
  </si>
  <si>
    <t>Effort</t>
  </si>
  <si>
    <t>3 participants never found export; 1 failed the task outright.</t>
  </si>
  <si>
    <t>Trim project-creation to a 2-step express path</t>
  </si>
  <si>
    <t>2 participants stalled or abandoned on required fields.</t>
  </si>
  <si>
    <t>Add a clear 'invite sent' confirmation + retry</t>
  </si>
  <si>
    <t>Invite reliability was the top trust issue.</t>
  </si>
  <si>
    <t>Move Settings to the avatar menu</t>
  </si>
  <si>
    <t>Users looked under the avatar before the sidebar.</t>
  </si>
  <si>
    <t>Label was misread by multiple participants.</t>
  </si>
  <si>
    <t>Default exports to the most common format</t>
  </si>
  <si>
    <t>One participant picked the wrong format first.</t>
  </si>
  <si>
    <t>Completion %</t>
  </si>
  <si>
    <t>Avg duration (sec)</t>
  </si>
  <si>
    <t>Count</t>
  </si>
  <si>
    <t>Success score</t>
  </si>
  <si>
    <t>Executive summary</t>
  </si>
  <si>
    <t>Auto-generated from the tabs — edit the data and this updates.</t>
  </si>
  <si>
    <t>🔍  TOP 5 FINDINGS</t>
  </si>
  <si>
    <t>🚨  HIGHEST-SEVERITY ISSUE</t>
  </si>
  <si>
    <t>⚡  FASTEST IMPROVEMENT</t>
  </si>
  <si>
    <t>✅  QUICK WINS (LOW EFFORT)</t>
  </si>
  <si>
    <t>Completion rate</t>
  </si>
  <si>
    <t>Avg satisfaction</t>
  </si>
  <si>
    <t>Critical issues</t>
  </si>
  <si>
    <t>Ready to automate this?</t>
  </si>
  <si>
    <t>Instead of manually organizing notes, themes, and recommendations…</t>
  </si>
  <si>
    <t>Upload your usability interviews into interviewQ and receive:</t>
  </si>
  <si>
    <t>✔  AI-generated themes</t>
  </si>
  <si>
    <t>✔  Severity ranking</t>
  </si>
  <si>
    <t>✔  Executive-ready recommendations</t>
  </si>
  <si>
    <t>✔  Interactive report</t>
  </si>
  <si>
    <t>Learn more →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</si>
</sst>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3">
    <font>
      <sz val="11.0"/>
      <color theme="1"/>
      <name val="Calibri"/>
      <scheme val="minor"/>
    </font>
    <font>
      <b/>
      <sz val="23.0"/>
      <color rgb="FF1E98FF"/>
      <name val="Poppins"/>
    </font>
    <font>
      <sz val="10.0"/>
      <color rgb="FF767676"/>
      <name val="Poppins"/>
    </font>
    <font>
      <sz val="11.0"/>
      <color theme="1"/>
      <name val="Calibri"/>
    </font>
    <font>
      <b/>
      <sz val="9.0"/>
      <color rgb="FF0B6FC2"/>
      <name val="Poppins"/>
    </font>
    <font>
      <b/>
      <sz val="9.0"/>
      <color rgb="FF0E7C6B"/>
      <name val="Poppins"/>
    </font>
    <font>
      <b/>
      <sz val="9.0"/>
      <color rgb="FF1E7A44"/>
      <name val="Poppins"/>
    </font>
    <font>
      <b/>
      <sz val="28.0"/>
      <color rgb="FF0B6FC2"/>
      <name val="Poppins"/>
    </font>
    <font>
      <b/>
      <sz val="28.0"/>
      <color rgb="FF0E7C6B"/>
      <name val="Poppins"/>
    </font>
    <font>
      <b/>
      <sz val="28.0"/>
      <color rgb="FF1E7A44"/>
      <name val="Poppins"/>
    </font>
    <font>
      <sz val="9.0"/>
      <color rgb="FF767676"/>
      <name val="Roboto"/>
    </font>
    <font>
      <sz val="11.0"/>
      <color rgb="FF0E7C6B"/>
      <name val="Roboto"/>
    </font>
    <font>
      <b/>
      <sz val="9.0"/>
      <color rgb="FF12426A"/>
      <name val="Poppins"/>
    </font>
    <font>
      <b/>
      <sz val="9.0"/>
      <color rgb="FF7A3EA1"/>
      <name val="Poppins"/>
    </font>
    <font>
      <b/>
      <sz val="9.0"/>
      <color rgb="FF9A6400"/>
      <name val="Poppins"/>
    </font>
    <font>
      <b/>
      <sz val="28.0"/>
      <color rgb="FF1E56C7"/>
      <name val="Poppins"/>
    </font>
    <font>
      <b/>
      <sz val="28.0"/>
      <color rgb="FF7A3EA1"/>
      <name val="Poppins"/>
    </font>
    <font>
      <b/>
      <sz val="28.0"/>
      <color rgb="FF9A6400"/>
      <name val="Poppins"/>
    </font>
    <font>
      <b/>
      <sz val="9.0"/>
      <color rgb="FF1E98FF"/>
      <name val="Poppins"/>
    </font>
    <font>
      <b/>
      <sz val="11.0"/>
      <color rgb="FFFFFFFF"/>
      <name val="Poppins"/>
    </font>
    <font>
      <sz val="10.0"/>
      <color rgb="FF001B31"/>
      <name val="Roboto"/>
    </font>
    <font>
      <color theme="1"/>
      <name val="Calibri"/>
      <scheme val="minor"/>
    </font>
    <font>
      <b/>
      <sz val="16.0"/>
      <color rgb="FF001B31"/>
      <name val="Poppins"/>
    </font>
    <font>
      <b/>
      <sz val="11.0"/>
      <color rgb="FF7A3EA1"/>
      <name val="Poppins"/>
    </font>
    <font/>
    <font>
      <b/>
      <sz val="11.0"/>
      <color rgb="FFB23A26"/>
      <name val="Poppins"/>
    </font>
    <font>
      <b/>
      <sz val="11.0"/>
      <color rgb="FF1E7A44"/>
      <name val="Poppins"/>
    </font>
    <font>
      <b/>
      <sz val="11.0"/>
      <color rgb="FF0E7C6B"/>
      <name val="Poppins"/>
    </font>
    <font>
      <b/>
      <sz val="18.0"/>
      <color rgb="FF1E98FF"/>
      <name val="Poppins"/>
    </font>
    <font>
      <i/>
      <sz val="11.0"/>
      <color rgb="FF767676"/>
      <name val="Roboto"/>
    </font>
    <font>
      <b/>
      <sz val="12.0"/>
      <color rgb="FF001B31"/>
      <name val="Poppins"/>
    </font>
    <font>
      <sz val="11.0"/>
      <color rgb="FF001B31"/>
      <name val="Roboto"/>
    </font>
    <font>
      <b/>
      <u/>
      <sz val="12.0"/>
      <color rgb="FF0000FF"/>
      <name val="Poppins"/>
    </font>
  </fonts>
  <fills count="13">
    <fill>
      <patternFill patternType="none"/>
    </fill>
    <fill>
      <patternFill patternType="lightGray"/>
    </fill>
    <fill>
      <patternFill patternType="solid">
        <fgColor rgb="FF1E98FF"/>
        <bgColor rgb="FF1E98FF"/>
      </patternFill>
    </fill>
    <fill>
      <patternFill patternType="solid">
        <fgColor rgb="FFE1F0FF"/>
        <bgColor rgb="FFE1F0FF"/>
      </patternFill>
    </fill>
    <fill>
      <patternFill patternType="solid">
        <fgColor rgb="FFE1F6F3"/>
        <bgColor rgb="FFE1F6F3"/>
      </patternFill>
    </fill>
    <fill>
      <patternFill patternType="solid">
        <fgColor rgb="FFE4F4EB"/>
        <bgColor rgb="FFE4F4EB"/>
      </patternFill>
    </fill>
    <fill>
      <patternFill patternType="solid">
        <fgColor rgb="FFDDE6EE"/>
        <bgColor rgb="FFDDE6EE"/>
      </patternFill>
    </fill>
    <fill>
      <patternFill patternType="solid">
        <fgColor rgb="FFF1E8F8"/>
        <bgColor rgb="FFF1E8F8"/>
      </patternFill>
    </fill>
    <fill>
      <patternFill patternType="solid">
        <fgColor rgb="FFFDF0D9"/>
        <bgColor rgb="FFFDF0D9"/>
      </patternFill>
    </fill>
    <fill>
      <patternFill patternType="solid">
        <fgColor rgb="FF001B31"/>
        <bgColor rgb="FF001B31"/>
      </patternFill>
    </fill>
    <fill>
      <patternFill patternType="solid">
        <fgColor rgb="FFF5FAFF"/>
        <bgColor rgb="FFF5FAFF"/>
      </patternFill>
    </fill>
    <fill>
      <patternFill patternType="solid">
        <fgColor rgb="FFFBE5E1"/>
        <bgColor rgb="FFFBE5E1"/>
      </patternFill>
    </fill>
    <fill>
      <patternFill patternType="solid">
        <fgColor rgb="FFECF7FF"/>
        <bgColor rgb="FFECF7FF"/>
      </patternFill>
    </fill>
  </fills>
  <borders count="18">
    <border/>
    <border>
      <left/>
      <right/>
      <top/>
      <bottom/>
    </border>
    <border>
      <left style="thick">
        <color rgb="FF0B6FC2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0E7C6B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1E7A44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12426A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7A3EA1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9A64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</border>
    <border>
      <left style="thick">
        <color rgb="FF7A3EA1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B23A26"/>
      </left>
      <top style="thin">
        <color rgb="FFFFFFFF"/>
      </top>
      <bottom style="thin">
        <color rgb="FFFFFFFF"/>
      </bottom>
    </border>
    <border>
      <left style="thick">
        <color rgb="FFB23A26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1E7A44"/>
      </left>
      <top style="thin">
        <color rgb="FFFFFFFF"/>
      </top>
      <bottom style="thin">
        <color rgb="FFFFFFFF"/>
      </bottom>
    </border>
    <border>
      <left style="thick">
        <color rgb="FF0E7C6B"/>
      </left>
      <top style="thin">
        <color rgb="FFFFFFFF"/>
      </top>
      <bottom style="thin">
        <color rgb="FFFFFFFF"/>
      </bottom>
    </border>
    <border>
      <left style="thick">
        <color rgb="FF1E98FF"/>
      </left>
      <right style="thin">
        <color rgb="FFE5E5E5"/>
      </right>
      <top style="thin">
        <color rgb="FFE5E5E5"/>
      </top>
      <bottom style="thin">
        <color rgb="FFE5E5E5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2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shrinkToFit="0" vertical="bottom" wrapText="0"/>
    </xf>
    <xf borderId="2" fillId="3" fontId="4" numFmtId="0" xfId="0" applyAlignment="1" applyBorder="1" applyFill="1" applyFont="1">
      <alignment horizontal="left" shrinkToFit="0" vertical="center" wrapText="0"/>
    </xf>
    <xf borderId="3" fillId="3" fontId="3" numFmtId="0" xfId="0" applyAlignment="1" applyBorder="1" applyFont="1">
      <alignment shrinkToFit="0" vertical="bottom" wrapText="0"/>
    </xf>
    <xf borderId="4" fillId="4" fontId="5" numFmtId="0" xfId="0" applyAlignment="1" applyBorder="1" applyFill="1" applyFont="1">
      <alignment horizontal="left" shrinkToFit="0" vertical="center" wrapText="0"/>
    </xf>
    <xf borderId="3" fillId="4" fontId="3" numFmtId="0" xfId="0" applyAlignment="1" applyBorder="1" applyFont="1">
      <alignment shrinkToFit="0" vertical="bottom" wrapText="0"/>
    </xf>
    <xf borderId="5" fillId="5" fontId="6" numFmtId="0" xfId="0" applyAlignment="1" applyBorder="1" applyFill="1" applyFont="1">
      <alignment horizontal="left" shrinkToFit="0" vertical="center" wrapText="0"/>
    </xf>
    <xf borderId="3" fillId="5" fontId="3" numFmtId="0" xfId="0" applyAlignment="1" applyBorder="1" applyFont="1">
      <alignment shrinkToFit="0" vertical="bottom" wrapText="0"/>
    </xf>
    <xf borderId="2" fillId="3" fontId="7" numFmtId="1" xfId="0" applyAlignment="1" applyBorder="1" applyFont="1" applyNumberFormat="1">
      <alignment horizontal="left" shrinkToFit="0" vertical="center" wrapText="0"/>
    </xf>
    <xf borderId="4" fillId="4" fontId="8" numFmtId="9" xfId="0" applyAlignment="1" applyBorder="1" applyFont="1" applyNumberFormat="1">
      <alignment horizontal="left" shrinkToFit="0" vertical="center" wrapText="0"/>
    </xf>
    <xf borderId="5" fillId="5" fontId="9" numFmtId="9" xfId="0" applyAlignment="1" applyBorder="1" applyFont="1" applyNumberFormat="1">
      <alignment horizontal="left" shrinkToFit="0" vertical="center" wrapText="0"/>
    </xf>
    <xf borderId="2" fillId="3" fontId="10" numFmtId="0" xfId="0" applyAlignment="1" applyBorder="1" applyFont="1">
      <alignment horizontal="left" shrinkToFit="0" vertical="top" wrapText="0"/>
    </xf>
    <xf borderId="4" fillId="4" fontId="11" numFmtId="0" xfId="0" applyAlignment="1" applyBorder="1" applyFont="1">
      <alignment shrinkToFit="0" vertical="center" wrapText="0"/>
    </xf>
    <xf borderId="5" fillId="5" fontId="10" numFmtId="0" xfId="0" applyAlignment="1" applyBorder="1" applyFont="1">
      <alignment horizontal="left" shrinkToFit="0" vertical="top" wrapText="0"/>
    </xf>
    <xf borderId="6" fillId="6" fontId="12" numFmtId="0" xfId="0" applyAlignment="1" applyBorder="1" applyFill="1" applyFont="1">
      <alignment horizontal="left" shrinkToFit="0" vertical="center" wrapText="0"/>
    </xf>
    <xf borderId="3" fillId="6" fontId="3" numFmtId="0" xfId="0" applyAlignment="1" applyBorder="1" applyFont="1">
      <alignment shrinkToFit="0" vertical="bottom" wrapText="0"/>
    </xf>
    <xf borderId="7" fillId="7" fontId="13" numFmtId="0" xfId="0" applyAlignment="1" applyBorder="1" applyFill="1" applyFont="1">
      <alignment horizontal="left" shrinkToFit="0" vertical="center" wrapText="0"/>
    </xf>
    <xf borderId="3" fillId="7" fontId="3" numFmtId="0" xfId="0" applyAlignment="1" applyBorder="1" applyFont="1">
      <alignment shrinkToFit="0" vertical="bottom" wrapText="0"/>
    </xf>
    <xf borderId="8" fillId="8" fontId="14" numFmtId="0" xfId="0" applyAlignment="1" applyBorder="1" applyFill="1" applyFont="1">
      <alignment horizontal="left" shrinkToFit="0" vertical="center" wrapText="0"/>
    </xf>
    <xf borderId="3" fillId="8" fontId="3" numFmtId="0" xfId="0" applyAlignment="1" applyBorder="1" applyFont="1">
      <alignment shrinkToFit="0" vertical="bottom" wrapText="0"/>
    </xf>
    <xf borderId="6" fillId="6" fontId="15" numFmtId="164" xfId="0" applyAlignment="1" applyBorder="1" applyFont="1" applyNumberFormat="1">
      <alignment horizontal="left" shrinkToFit="0" vertical="center" wrapText="0"/>
    </xf>
    <xf borderId="7" fillId="7" fontId="16" numFmtId="0" xfId="0" applyAlignment="1" applyBorder="1" applyFont="1">
      <alignment horizontal="left" shrinkToFit="0" vertical="center" wrapText="0"/>
    </xf>
    <xf borderId="8" fillId="8" fontId="17" numFmtId="0" xfId="0" applyAlignment="1" applyBorder="1" applyFont="1">
      <alignment horizontal="left" shrinkToFit="0" vertical="center" wrapText="0"/>
    </xf>
    <xf borderId="6" fillId="6" fontId="10" numFmtId="0" xfId="0" applyAlignment="1" applyBorder="1" applyFont="1">
      <alignment horizontal="left" shrinkToFit="0" vertical="top" wrapText="0"/>
    </xf>
    <xf borderId="7" fillId="7" fontId="10" numFmtId="0" xfId="0" applyAlignment="1" applyBorder="1" applyFont="1">
      <alignment horizontal="left" shrinkToFit="0" vertical="top" wrapText="0"/>
    </xf>
    <xf borderId="8" fillId="8" fontId="10" numFmtId="0" xfId="0" applyAlignment="1" applyBorder="1" applyFont="1">
      <alignment horizontal="left" shrinkToFit="0" vertical="top" wrapText="0"/>
    </xf>
    <xf borderId="0" fillId="0" fontId="10" numFmtId="0" xfId="0" applyAlignment="1" applyFont="1">
      <alignment shrinkToFit="0" vertical="bottom" wrapText="0"/>
    </xf>
    <xf borderId="0" fillId="0" fontId="18" numFmtId="0" xfId="0" applyAlignment="1" applyFont="1">
      <alignment shrinkToFit="0" vertical="bottom" wrapText="0"/>
    </xf>
    <xf borderId="9" fillId="9" fontId="19" numFmtId="0" xfId="0" applyAlignment="1" applyBorder="1" applyFill="1" applyFont="1">
      <alignment horizontal="left" shrinkToFit="0" vertical="center" wrapText="1"/>
    </xf>
    <xf borderId="9" fillId="0" fontId="20" numFmtId="0" xfId="0" applyAlignment="1" applyBorder="1" applyFont="1">
      <alignment shrinkToFit="0" vertical="center" wrapText="1"/>
    </xf>
    <xf borderId="9" fillId="0" fontId="20" numFmtId="0" xfId="0" applyAlignment="1" applyBorder="1" applyFont="1">
      <alignment horizontal="center" shrinkToFit="0" vertical="center" wrapText="0"/>
    </xf>
    <xf borderId="9" fillId="10" fontId="20" numFmtId="0" xfId="0" applyAlignment="1" applyBorder="1" applyFill="1" applyFont="1">
      <alignment shrinkToFit="0" vertical="center" wrapText="1"/>
    </xf>
    <xf borderId="9" fillId="10" fontId="20" numFmtId="0" xfId="0" applyAlignment="1" applyBorder="1" applyFont="1">
      <alignment horizontal="center" shrinkToFit="0" vertical="center" wrapText="0"/>
    </xf>
    <xf borderId="0" fillId="0" fontId="21" numFmtId="0" xfId="0" applyFont="1"/>
    <xf borderId="0" fillId="0" fontId="18" numFmtId="0" xfId="0" applyAlignment="1" applyFont="1">
      <alignment readingOrder="0" shrinkToFit="0" vertical="bottom" wrapText="0"/>
    </xf>
    <xf borderId="0" fillId="0" fontId="22" numFmtId="0" xfId="0" applyAlignment="1" applyFont="1">
      <alignment shrinkToFit="0" vertical="bottom" wrapText="0"/>
    </xf>
    <xf borderId="0" fillId="0" fontId="3" numFmtId="9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10" fillId="7" fontId="23" numFmtId="0" xfId="0" applyAlignment="1" applyBorder="1" applyFont="1">
      <alignment shrinkToFit="0" vertical="bottom" wrapText="0"/>
    </xf>
    <xf borderId="11" fillId="0" fontId="24" numFmtId="0" xfId="0" applyBorder="1" applyFont="1"/>
    <xf borderId="12" fillId="0" fontId="24" numFmtId="0" xfId="0" applyBorder="1" applyFont="1"/>
    <xf borderId="10" fillId="7" fontId="20" numFmtId="0" xfId="0" applyAlignment="1" applyBorder="1" applyFont="1">
      <alignment shrinkToFit="0" vertical="center" wrapText="1"/>
    </xf>
    <xf borderId="7" fillId="7" fontId="3" numFmtId="0" xfId="0" applyAlignment="1" applyBorder="1" applyFont="1">
      <alignment shrinkToFit="0" vertical="bottom" wrapText="0"/>
    </xf>
    <xf borderId="13" fillId="11" fontId="25" numFmtId="0" xfId="0" applyAlignment="1" applyBorder="1" applyFill="1" applyFont="1">
      <alignment shrinkToFit="0" vertical="bottom" wrapText="0"/>
    </xf>
    <xf borderId="13" fillId="11" fontId="20" numFmtId="0" xfId="0" applyAlignment="1" applyBorder="1" applyFont="1">
      <alignment shrinkToFit="0" vertical="center" wrapText="1"/>
    </xf>
    <xf borderId="14" fillId="11" fontId="3" numFmtId="0" xfId="0" applyAlignment="1" applyBorder="1" applyFont="1">
      <alignment shrinkToFit="0" vertical="bottom" wrapText="0"/>
    </xf>
    <xf borderId="3" fillId="11" fontId="3" numFmtId="0" xfId="0" applyAlignment="1" applyBorder="1" applyFont="1">
      <alignment shrinkToFit="0" vertical="bottom" wrapText="0"/>
    </xf>
    <xf borderId="15" fillId="5" fontId="26" numFmtId="0" xfId="0" applyAlignment="1" applyBorder="1" applyFont="1">
      <alignment shrinkToFit="0" vertical="bottom" wrapText="0"/>
    </xf>
    <xf borderId="15" fillId="5" fontId="20" numFmtId="0" xfId="0" applyAlignment="1" applyBorder="1" applyFont="1">
      <alignment shrinkToFit="0" vertical="center" wrapText="1"/>
    </xf>
    <xf borderId="5" fillId="5" fontId="3" numFmtId="0" xfId="0" applyAlignment="1" applyBorder="1" applyFont="1">
      <alignment shrinkToFit="0" vertical="bottom" wrapText="0"/>
    </xf>
    <xf borderId="16" fillId="4" fontId="27" numFmtId="0" xfId="0" applyAlignment="1" applyBorder="1" applyFont="1">
      <alignment shrinkToFit="0" vertical="bottom" wrapText="0"/>
    </xf>
    <xf borderId="16" fillId="4" fontId="20" numFmtId="0" xfId="0" applyAlignment="1" applyBorder="1" applyFont="1">
      <alignment shrinkToFit="0" vertical="center" wrapText="1"/>
    </xf>
    <xf borderId="4" fillId="4" fontId="3" numFmtId="0" xfId="0" applyAlignment="1" applyBorder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28" numFmtId="9" xfId="0" applyAlignment="1" applyFont="1" applyNumberFormat="1">
      <alignment shrinkToFit="0" vertical="bottom" wrapText="0"/>
    </xf>
    <xf borderId="0" fillId="0" fontId="28" numFmtId="164" xfId="0" applyAlignment="1" applyFont="1" applyNumberFormat="1">
      <alignment shrinkToFit="0" vertical="bottom" wrapText="0"/>
    </xf>
    <xf borderId="0" fillId="0" fontId="28" numFmtId="0" xfId="0" applyAlignment="1" applyFont="1">
      <alignment shrinkToFit="0" vertical="bottom" wrapText="0"/>
    </xf>
    <xf borderId="0" fillId="0" fontId="29" numFmtId="0" xfId="0" applyAlignment="1" applyFont="1">
      <alignment shrinkToFit="0" vertical="bottom" wrapText="0"/>
    </xf>
    <xf borderId="0" fillId="0" fontId="30" numFmtId="0" xfId="0" applyAlignment="1" applyFont="1">
      <alignment shrinkToFit="0" vertical="bottom" wrapText="0"/>
    </xf>
    <xf borderId="17" fillId="12" fontId="31" numFmtId="0" xfId="0" applyAlignment="1" applyBorder="1" applyFill="1" applyFont="1">
      <alignment shrinkToFit="0" vertical="center" wrapText="0"/>
    </xf>
    <xf borderId="0" fillId="0" fontId="32" numFmtId="0" xfId="0" applyAlignment="1" applyFont="1">
      <alignment readingOrder="0" shrinkToFit="0" vertical="bottom" wrapText="0"/>
    </xf>
  </cellXfs>
  <cellStyles count="1">
    <cellStyle xfId="0" name="Normal" builtinId="0"/>
  </cellStyles>
  <dxfs count="5">
    <dxf>
      <font>
        <b/>
        <color rgb="FF1E7A44"/>
        <name val="Roboto"/>
      </font>
      <fill>
        <patternFill patternType="solid">
          <fgColor rgb="FFE4F4EB"/>
          <bgColor rgb="FFE4F4EB"/>
        </patternFill>
      </fill>
      <border/>
    </dxf>
    <dxf>
      <font>
        <b/>
        <color rgb="FF9A6400"/>
        <name val="Roboto"/>
      </font>
      <fill>
        <patternFill patternType="solid">
          <fgColor rgb="FFFDF0D9"/>
          <bgColor rgb="FFFDF0D9"/>
        </patternFill>
      </fill>
      <border/>
    </dxf>
    <dxf>
      <font>
        <b/>
        <color rgb="FFB23A26"/>
        <name val="Roboto"/>
      </font>
      <fill>
        <patternFill patternType="solid">
          <fgColor rgb="FFFBE5E1"/>
          <bgColor rgb="FFFBE5E1"/>
        </patternFill>
      </fill>
      <border/>
    </dxf>
    <dxf>
      <font>
        <b/>
        <color rgb="FF0B6FC2"/>
        <name val="Roboto"/>
      </font>
      <fill>
        <patternFill patternType="solid">
          <fgColor rgb="FFE1F0FF"/>
          <bgColor rgb="FFE1F0FF"/>
        </patternFill>
      </fill>
      <border/>
    </dxf>
    <dxf>
      <font>
        <b/>
        <color rgb="FF5A5A5A"/>
        <name val="Roboto"/>
      </font>
      <fill>
        <patternFill patternType="solid">
          <fgColor rgb="FFEDEDED"/>
          <bgColor rgb="FFEDEDE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Task completion %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Completion %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Data!$A$2:$A$6</c:f>
            </c:strRef>
          </c:cat>
          <c:val>
            <c:numRef>
              <c:f>Data!$B$2:$B$6</c:f>
              <c:numCache/>
            </c:numRef>
          </c:val>
        </c:ser>
        <c:axId val="1482835603"/>
        <c:axId val="128949528"/>
      </c:barChart>
      <c:catAx>
        <c:axId val="148283560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28949528"/>
      </c:catAx>
      <c:valAx>
        <c:axId val="12894952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482835603"/>
        <c:crosses val="max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Average task duration (sec)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Avg duration (sec)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Data!$A$2:$A$6</c:f>
            </c:strRef>
          </c:cat>
          <c:val>
            <c:numRef>
              <c:f>Data!$C$2:$C$6</c:f>
              <c:numCache/>
            </c:numRef>
          </c:val>
        </c:ser>
        <c:axId val="943208835"/>
        <c:axId val="1681037624"/>
      </c:barChart>
      <c:catAx>
        <c:axId val="9432088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681037624"/>
      </c:catAx>
      <c:valAx>
        <c:axId val="16810376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943208835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Issues by severity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Data!$B$8</c:f>
            </c:strRef>
          </c:tx>
          <c:dPt>
            <c:idx val="0"/>
            <c:spPr>
              <a:solidFill>
                <a:srgbClr val="4F81BD"/>
              </a:solidFill>
            </c:spPr>
          </c:dPt>
          <c:dPt>
            <c:idx val="1"/>
            <c:spPr>
              <a:solidFill>
                <a:srgbClr val="C0504D"/>
              </a:solidFill>
            </c:spPr>
          </c:dPt>
          <c:dPt>
            <c:idx val="2"/>
            <c:spPr>
              <a:solidFill>
                <a:srgbClr val="9BBB59"/>
              </a:solidFill>
            </c:spPr>
          </c:dPt>
          <c:dPt>
            <c:idx val="3"/>
            <c:spPr>
              <a:solidFill>
                <a:srgbClr val="8064A2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Data!$A$9:$A$12</c:f>
            </c:strRef>
          </c:cat>
          <c:val>
            <c:numRef>
              <c:f>Data!$B$9:$B$12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Most common themes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Mentions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Themes!$A$2:$A$7</c:f>
            </c:strRef>
          </c:cat>
          <c:val>
            <c:numRef>
              <c:f>Themes!$B$2:$B$7</c:f>
              <c:numCache/>
            </c:numRef>
          </c:val>
        </c:ser>
        <c:axId val="1713502372"/>
        <c:axId val="742903518"/>
      </c:barChart>
      <c:catAx>
        <c:axId val="171350237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742903518"/>
      </c:catAx>
      <c:valAx>
        <c:axId val="74290351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713502372"/>
        <c:crosses val="max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Task success by participant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Success score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Data!$A$15:$A$19</c:f>
            </c:strRef>
          </c:cat>
          <c:val>
            <c:numRef>
              <c:f>Data!$B$15:$B$19</c:f>
              <c:numCache/>
            </c:numRef>
          </c:val>
        </c:ser>
        <c:axId val="238117973"/>
        <c:axId val="1301517700"/>
      </c:barChart>
      <c:catAx>
        <c:axId val="2381179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301517700"/>
      </c:catAx>
      <c:valAx>
        <c:axId val="13015177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238117973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12</xdr:row>
      <xdr:rowOff>0</xdr:rowOff>
    </xdr:from>
    <xdr:ext cx="3362325" cy="255270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0</xdr:colOff>
      <xdr:row>12</xdr:row>
      <xdr:rowOff>0</xdr:rowOff>
    </xdr:from>
    <xdr:ext cx="3981450" cy="2552700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27</xdr:row>
      <xdr:rowOff>0</xdr:rowOff>
    </xdr:from>
    <xdr:ext cx="3362325" cy="2552700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4</xdr:col>
      <xdr:colOff>0</xdr:colOff>
      <xdr:row>27</xdr:row>
      <xdr:rowOff>0</xdr:rowOff>
    </xdr:from>
    <xdr:ext cx="3981450" cy="2552700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42</xdr:row>
      <xdr:rowOff>0</xdr:rowOff>
    </xdr:from>
    <xdr:ext cx="3571875" cy="2552700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9</xdr:col>
      <xdr:colOff>152400</xdr:colOff>
      <xdr:row>0</xdr:row>
      <xdr:rowOff>152400</xdr:rowOff>
    </xdr:from>
    <xdr:ext cx="1428750" cy="1428750"/>
    <xdr:pic>
      <xdr:nvPicPr>
        <xdr:cNvPr id="0" name="image1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unitq.com/get-interviewq/" TargetMode="External"/><Relationship Id="rId2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1B31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1.0"/>
    <col customWidth="1" min="3" max="3" width="11.0"/>
    <col customWidth="1" min="4" max="4" width="21.0"/>
    <col customWidth="1" min="5" max="5" width="11.0"/>
    <col customWidth="1" min="6" max="6" width="21.0"/>
    <col customWidth="1" min="7" max="7" width="11.0"/>
    <col customWidth="1" min="8" max="26" width="8.71"/>
  </cols>
  <sheetData>
    <row r="1" ht="31.5" customHeight="1">
      <c r="B1" s="1" t="s">
        <v>0</v>
      </c>
    </row>
    <row r="2" ht="18.0" customHeight="1">
      <c r="B2" s="2" t="s">
        <v>1</v>
      </c>
    </row>
    <row r="3" ht="4.5" customHeight="1">
      <c r="B3" s="3"/>
      <c r="C3" s="3"/>
      <c r="D3" s="3"/>
      <c r="E3" s="3"/>
      <c r="F3" s="3"/>
      <c r="G3" s="3"/>
    </row>
    <row r="4" ht="7.5" customHeight="1"/>
    <row r="5" ht="19.5" customHeight="1">
      <c r="B5" s="4" t="s">
        <v>2</v>
      </c>
      <c r="C5" s="5"/>
      <c r="D5" s="6" t="s">
        <v>3</v>
      </c>
      <c r="E5" s="7"/>
      <c r="F5" s="8" t="s">
        <v>4</v>
      </c>
      <c r="G5" s="9"/>
    </row>
    <row r="6" ht="37.5" customHeight="1">
      <c r="B6" s="10">
        <f>SUMPRODUCT(('Task Results'!A2:A200&lt;&gt;"")/COUNTIF('Task Results'!A2:A200,'Task Results'!A2:A200&amp;""))</f>
        <v>7</v>
      </c>
      <c r="C6" s="5"/>
      <c r="D6" s="11">
        <f>IFERROR(COUNTIF('Task Results'!C2:C200,"Success")/COUNTA('Task Results'!C2:C200),0)</f>
        <v>0.6363636364</v>
      </c>
      <c r="E6" s="7"/>
      <c r="F6" s="12">
        <f>IFERROR((COUNTIF('Task Results'!C2:C200,"Success")+0.5*COUNTIF('Task Results'!C2:C200,"Partial"))/COUNTA('Task Results'!C2:C200),0)</f>
        <v>0.75</v>
      </c>
      <c r="G6" s="9"/>
    </row>
    <row r="7" ht="19.5" customHeight="1">
      <c r="B7" s="13" t="s">
        <v>5</v>
      </c>
      <c r="C7" s="5"/>
      <c r="D7" s="14" t="str">
        <f>REPT("█",ROUND(D6*10,0))&amp;REPT("░",10-ROUND(D6*10,0))</f>
        <v>██████░░░░</v>
      </c>
      <c r="E7" s="7"/>
      <c r="F7" s="15" t="s">
        <v>6</v>
      </c>
      <c r="G7" s="9"/>
    </row>
    <row r="8" ht="9.75" customHeight="1"/>
    <row r="9" ht="19.5" customHeight="1">
      <c r="B9" s="16" t="s">
        <v>7</v>
      </c>
      <c r="C9" s="17"/>
      <c r="D9" s="18" t="s">
        <v>8</v>
      </c>
      <c r="E9" s="19"/>
      <c r="F9" s="20" t="s">
        <v>9</v>
      </c>
      <c r="G9" s="21"/>
    </row>
    <row r="10" ht="37.5" customHeight="1">
      <c r="B10" s="22">
        <f>IFERROR(AVERAGE('Task Results'!F2:F200),0)</f>
        <v>3.772727273</v>
      </c>
      <c r="C10" s="17"/>
      <c r="D10" s="23">
        <f>COUNTIF('Usability Issues'!B:B,"Critical")</f>
        <v>2</v>
      </c>
      <c r="E10" s="19"/>
      <c r="F10" s="24">
        <f>COUNTA(Recommendations!A2:A40)</f>
        <v>7</v>
      </c>
      <c r="G10" s="21"/>
    </row>
    <row r="11" ht="19.5" customHeight="1">
      <c r="B11" s="25" t="s">
        <v>10</v>
      </c>
      <c r="C11" s="17"/>
      <c r="D11" s="26" t="s">
        <v>11</v>
      </c>
      <c r="E11" s="19"/>
      <c r="F11" s="27" t="s">
        <v>12</v>
      </c>
      <c r="G11" s="2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>
      <c r="B59" s="28" t="s">
        <v>13</v>
      </c>
    </row>
    <row r="60" ht="15.75" customHeight="1">
      <c r="B60" s="29" t="s">
        <v>14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F1"/>
    <mergeCell ref="K1:L1"/>
    <mergeCell ref="B2:F2"/>
  </mergeCells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B59B6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96.0"/>
    <col customWidth="1" min="3" max="3" width="3.0"/>
    <col customWidth="1" min="4" max="26" width="8.71"/>
  </cols>
  <sheetData>
    <row r="1" ht="33.75" customHeight="1">
      <c r="B1" s="39" t="s">
        <v>146</v>
      </c>
    </row>
    <row r="2" ht="21.75" customHeight="1">
      <c r="B2" s="59" t="s">
        <v>147</v>
      </c>
    </row>
    <row r="4" ht="24.0" customHeight="1">
      <c r="B4" s="60" t="s">
        <v>148</v>
      </c>
    </row>
    <row r="5" ht="25.5" customHeight="1">
      <c r="B5" s="61" t="s">
        <v>149</v>
      </c>
    </row>
    <row r="6" ht="25.5" customHeight="1">
      <c r="B6" s="61" t="s">
        <v>150</v>
      </c>
    </row>
    <row r="7" ht="25.5" customHeight="1">
      <c r="B7" s="61" t="s">
        <v>151</v>
      </c>
    </row>
    <row r="8" ht="25.5" customHeight="1">
      <c r="B8" s="61" t="s">
        <v>152</v>
      </c>
    </row>
    <row r="10">
      <c r="B10" s="62" t="s">
        <v>153</v>
      </c>
    </row>
    <row r="12">
      <c r="B12" s="28" t="s">
        <v>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10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98FF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0"/>
    <col customWidth="1" min="2" max="2" width="20.0"/>
    <col customWidth="1" min="3" max="3" width="14.71"/>
    <col customWidth="1" min="4" max="4" width="13.57"/>
    <col customWidth="1" min="5" max="5" width="12.14"/>
    <col customWidth="1" min="6" max="6" width="20.0"/>
    <col customWidth="1" min="7" max="7" width="40.0"/>
    <col customWidth="1" min="8" max="26" width="8.71"/>
  </cols>
  <sheetData>
    <row r="1" ht="25.5" customHeight="1">
      <c r="A1" s="30" t="s">
        <v>15</v>
      </c>
      <c r="B1" s="30" t="s">
        <v>16</v>
      </c>
      <c r="C1" s="30" t="s">
        <v>17</v>
      </c>
      <c r="D1" s="30" t="s">
        <v>18</v>
      </c>
      <c r="E1" s="30" t="s">
        <v>19</v>
      </c>
      <c r="F1" s="30" t="s">
        <v>20</v>
      </c>
      <c r="G1" s="30" t="s">
        <v>21</v>
      </c>
    </row>
    <row r="2" ht="24.0" customHeight="1">
      <c r="A2" s="31" t="s">
        <v>22</v>
      </c>
      <c r="B2" s="31" t="s">
        <v>23</v>
      </c>
      <c r="C2" s="32" t="s">
        <v>17</v>
      </c>
      <c r="D2" s="32">
        <v>48.0</v>
      </c>
      <c r="E2" s="32">
        <v>0.0</v>
      </c>
      <c r="F2" s="32">
        <v>5.0</v>
      </c>
      <c r="G2" s="31" t="s">
        <v>24</v>
      </c>
    </row>
    <row r="3" ht="24.0" customHeight="1">
      <c r="A3" s="33" t="s">
        <v>22</v>
      </c>
      <c r="B3" s="33" t="s">
        <v>25</v>
      </c>
      <c r="C3" s="34" t="s">
        <v>17</v>
      </c>
      <c r="D3" s="34">
        <v>72.0</v>
      </c>
      <c r="E3" s="34">
        <v>1.0</v>
      </c>
      <c r="F3" s="34">
        <v>4.0</v>
      </c>
      <c r="G3" s="33" t="s">
        <v>26</v>
      </c>
    </row>
    <row r="4" ht="24.0" customHeight="1">
      <c r="A4" s="31" t="s">
        <v>22</v>
      </c>
      <c r="B4" s="31" t="s">
        <v>27</v>
      </c>
      <c r="C4" s="32" t="s">
        <v>17</v>
      </c>
      <c r="D4" s="32">
        <v>95.0</v>
      </c>
      <c r="E4" s="32">
        <v>0.0</v>
      </c>
      <c r="F4" s="32">
        <v>5.0</v>
      </c>
      <c r="G4" s="31" t="s">
        <v>28</v>
      </c>
    </row>
    <row r="5" ht="24.0" customHeight="1">
      <c r="A5" s="33" t="s">
        <v>22</v>
      </c>
      <c r="B5" s="33" t="s">
        <v>29</v>
      </c>
      <c r="C5" s="34" t="s">
        <v>30</v>
      </c>
      <c r="D5" s="34">
        <v>120.0</v>
      </c>
      <c r="E5" s="34">
        <v>2.0</v>
      </c>
      <c r="F5" s="34">
        <v>3.0</v>
      </c>
      <c r="G5" s="33" t="s">
        <v>31</v>
      </c>
    </row>
    <row r="6" ht="24.0" customHeight="1">
      <c r="A6" s="31" t="s">
        <v>22</v>
      </c>
      <c r="B6" s="31" t="s">
        <v>32</v>
      </c>
      <c r="C6" s="32" t="s">
        <v>33</v>
      </c>
      <c r="D6" s="32">
        <v>180.0</v>
      </c>
      <c r="E6" s="32">
        <v>3.0</v>
      </c>
      <c r="F6" s="32">
        <v>2.0</v>
      </c>
      <c r="G6" s="31" t="s">
        <v>34</v>
      </c>
    </row>
    <row r="7" ht="24.0" customHeight="1">
      <c r="A7" s="33" t="s">
        <v>35</v>
      </c>
      <c r="B7" s="33" t="s">
        <v>23</v>
      </c>
      <c r="C7" s="34" t="s">
        <v>17</v>
      </c>
      <c r="D7" s="34">
        <v>55.0</v>
      </c>
      <c r="E7" s="34">
        <v>0.0</v>
      </c>
      <c r="F7" s="34">
        <v>5.0</v>
      </c>
      <c r="G7" s="33"/>
    </row>
    <row r="8" ht="24.0" customHeight="1">
      <c r="A8" s="31" t="s">
        <v>35</v>
      </c>
      <c r="B8" s="31" t="s">
        <v>25</v>
      </c>
      <c r="C8" s="32" t="s">
        <v>17</v>
      </c>
      <c r="D8" s="32">
        <v>64.0</v>
      </c>
      <c r="E8" s="32">
        <v>0.0</v>
      </c>
      <c r="F8" s="32">
        <v>5.0</v>
      </c>
      <c r="G8" s="31" t="s">
        <v>36</v>
      </c>
    </row>
    <row r="9" ht="24.0" customHeight="1">
      <c r="A9" s="33" t="s">
        <v>35</v>
      </c>
      <c r="B9" s="33" t="s">
        <v>27</v>
      </c>
      <c r="C9" s="34" t="s">
        <v>30</v>
      </c>
      <c r="D9" s="34">
        <v>140.0</v>
      </c>
      <c r="E9" s="34">
        <v>2.0</v>
      </c>
      <c r="F9" s="34">
        <v>3.0</v>
      </c>
      <c r="G9" s="33" t="s">
        <v>37</v>
      </c>
    </row>
    <row r="10" ht="24.0" customHeight="1">
      <c r="A10" s="31" t="s">
        <v>35</v>
      </c>
      <c r="B10" s="31" t="s">
        <v>29</v>
      </c>
      <c r="C10" s="32" t="s">
        <v>17</v>
      </c>
      <c r="D10" s="32">
        <v>70.0</v>
      </c>
      <c r="E10" s="32">
        <v>0.0</v>
      </c>
      <c r="F10" s="32">
        <v>4.0</v>
      </c>
      <c r="G10" s="31"/>
    </row>
    <row r="11" ht="24.0" customHeight="1">
      <c r="A11" s="33" t="s">
        <v>35</v>
      </c>
      <c r="B11" s="33" t="s">
        <v>32</v>
      </c>
      <c r="C11" s="34" t="s">
        <v>30</v>
      </c>
      <c r="D11" s="34">
        <v>150.0</v>
      </c>
      <c r="E11" s="34">
        <v>1.0</v>
      </c>
      <c r="F11" s="34">
        <v>3.0</v>
      </c>
      <c r="G11" s="33" t="s">
        <v>38</v>
      </c>
    </row>
    <row r="12" ht="24.0" customHeight="1">
      <c r="A12" s="31" t="s">
        <v>39</v>
      </c>
      <c r="B12" s="31" t="s">
        <v>23</v>
      </c>
      <c r="C12" s="32" t="s">
        <v>17</v>
      </c>
      <c r="D12" s="32">
        <v>42.0</v>
      </c>
      <c r="E12" s="32">
        <v>0.0</v>
      </c>
      <c r="F12" s="32">
        <v>5.0</v>
      </c>
      <c r="G12" s="31"/>
    </row>
    <row r="13" ht="24.0" customHeight="1">
      <c r="A13" s="33" t="s">
        <v>39</v>
      </c>
      <c r="B13" s="33" t="s">
        <v>25</v>
      </c>
      <c r="C13" s="34" t="s">
        <v>33</v>
      </c>
      <c r="D13" s="34">
        <v>165.0</v>
      </c>
      <c r="E13" s="34">
        <v>3.0</v>
      </c>
      <c r="F13" s="34">
        <v>1.0</v>
      </c>
      <c r="G13" s="33" t="s">
        <v>40</v>
      </c>
    </row>
    <row r="14" ht="24.0" customHeight="1">
      <c r="A14" s="31" t="s">
        <v>39</v>
      </c>
      <c r="B14" s="31" t="s">
        <v>27</v>
      </c>
      <c r="C14" s="32" t="s">
        <v>17</v>
      </c>
      <c r="D14" s="32">
        <v>88.0</v>
      </c>
      <c r="E14" s="32">
        <v>0.0</v>
      </c>
      <c r="F14" s="32">
        <v>4.0</v>
      </c>
      <c r="G14" s="31"/>
    </row>
    <row r="15" ht="24.0" customHeight="1">
      <c r="A15" s="33" t="s">
        <v>39</v>
      </c>
      <c r="B15" s="33" t="s">
        <v>29</v>
      </c>
      <c r="C15" s="34" t="s">
        <v>30</v>
      </c>
      <c r="D15" s="34">
        <v>110.0</v>
      </c>
      <c r="E15" s="34">
        <v>1.0</v>
      </c>
      <c r="F15" s="34">
        <v>3.0</v>
      </c>
      <c r="G15" s="33" t="s">
        <v>41</v>
      </c>
    </row>
    <row r="16" ht="24.0" customHeight="1">
      <c r="A16" s="31" t="s">
        <v>39</v>
      </c>
      <c r="B16" s="31" t="s">
        <v>32</v>
      </c>
      <c r="C16" s="32" t="s">
        <v>17</v>
      </c>
      <c r="D16" s="32">
        <v>130.0</v>
      </c>
      <c r="E16" s="32">
        <v>1.0</v>
      </c>
      <c r="F16" s="32">
        <v>4.0</v>
      </c>
      <c r="G16" s="31"/>
    </row>
    <row r="17" ht="24.0" customHeight="1">
      <c r="A17" s="33" t="s">
        <v>42</v>
      </c>
      <c r="B17" s="33" t="s">
        <v>23</v>
      </c>
      <c r="C17" s="34" t="s">
        <v>17</v>
      </c>
      <c r="D17" s="34">
        <v>60.0</v>
      </c>
      <c r="E17" s="34">
        <v>1.0</v>
      </c>
      <c r="F17" s="34">
        <v>4.0</v>
      </c>
      <c r="G17" s="33" t="s">
        <v>43</v>
      </c>
    </row>
    <row r="18" ht="24.0" customHeight="1">
      <c r="A18" s="31" t="s">
        <v>42</v>
      </c>
      <c r="B18" s="31" t="s">
        <v>25</v>
      </c>
      <c r="C18" s="32" t="s">
        <v>17</v>
      </c>
      <c r="D18" s="32">
        <v>80.0</v>
      </c>
      <c r="E18" s="32">
        <v>0.0</v>
      </c>
      <c r="F18" s="32">
        <v>5.0</v>
      </c>
      <c r="G18" s="31"/>
    </row>
    <row r="19" ht="24.0" customHeight="1">
      <c r="A19" s="33" t="s">
        <v>42</v>
      </c>
      <c r="B19" s="33" t="s">
        <v>27</v>
      </c>
      <c r="C19" s="34" t="s">
        <v>33</v>
      </c>
      <c r="D19" s="34">
        <v>200.0</v>
      </c>
      <c r="E19" s="34">
        <v>4.0</v>
      </c>
      <c r="F19" s="34">
        <v>1.0</v>
      </c>
      <c r="G19" s="33" t="s">
        <v>44</v>
      </c>
    </row>
    <row r="20" ht="24.0" customHeight="1">
      <c r="A20" s="31" t="s">
        <v>42</v>
      </c>
      <c r="B20" s="31" t="s">
        <v>29</v>
      </c>
      <c r="C20" s="32" t="s">
        <v>17</v>
      </c>
      <c r="D20" s="32">
        <v>65.0</v>
      </c>
      <c r="E20" s="32">
        <v>0.0</v>
      </c>
      <c r="F20" s="32">
        <v>4.0</v>
      </c>
      <c r="G20" s="31"/>
    </row>
    <row r="21" ht="24.0" customHeight="1">
      <c r="A21" s="33" t="s">
        <v>45</v>
      </c>
      <c r="B21" s="33" t="s">
        <v>23</v>
      </c>
      <c r="C21" s="34" t="s">
        <v>17</v>
      </c>
      <c r="D21" s="34">
        <v>50.0</v>
      </c>
      <c r="E21" s="34">
        <v>0.0</v>
      </c>
      <c r="F21" s="34">
        <v>5.0</v>
      </c>
      <c r="G21" s="33"/>
    </row>
    <row r="22" ht="24.0" customHeight="1">
      <c r="A22" s="31" t="s">
        <v>45</v>
      </c>
      <c r="B22" s="31" t="s">
        <v>27</v>
      </c>
      <c r="C22" s="32" t="s">
        <v>17</v>
      </c>
      <c r="D22" s="32">
        <v>92.0</v>
      </c>
      <c r="E22" s="32">
        <v>0.0</v>
      </c>
      <c r="F22" s="32">
        <v>5.0</v>
      </c>
      <c r="G22" s="31" t="s">
        <v>46</v>
      </c>
    </row>
    <row r="23" ht="24.0" customHeight="1">
      <c r="A23" s="33" t="s">
        <v>45</v>
      </c>
      <c r="B23" s="33" t="s">
        <v>32</v>
      </c>
      <c r="C23" s="34" t="s">
        <v>30</v>
      </c>
      <c r="D23" s="34">
        <v>145.0</v>
      </c>
      <c r="E23" s="34">
        <v>2.0</v>
      </c>
      <c r="F23" s="34">
        <v>3.0</v>
      </c>
      <c r="G23" s="33" t="s">
        <v>47</v>
      </c>
    </row>
    <row r="24" ht="15.75" customHeight="1">
      <c r="C24" s="35"/>
      <c r="F24" s="35"/>
    </row>
    <row r="25" ht="15.75" customHeight="1">
      <c r="A25" s="28" t="s">
        <v>13</v>
      </c>
      <c r="C25" s="35"/>
      <c r="F25" s="35"/>
    </row>
    <row r="26" ht="15.75" customHeight="1">
      <c r="A26" s="29" t="s">
        <v>14</v>
      </c>
      <c r="C26" s="35"/>
      <c r="F26" s="35"/>
    </row>
    <row r="27" ht="15.75" customHeight="1">
      <c r="C27" s="35"/>
      <c r="F27" s="35"/>
    </row>
    <row r="28" ht="15.75" customHeight="1">
      <c r="C28" s="35"/>
      <c r="F28" s="35"/>
    </row>
    <row r="29" ht="15.75" customHeight="1">
      <c r="C29" s="35"/>
      <c r="F29" s="35"/>
    </row>
    <row r="30" ht="15.75" customHeight="1">
      <c r="C30" s="35"/>
      <c r="F30" s="35"/>
    </row>
    <row r="31" ht="15.75" customHeight="1">
      <c r="C31" s="35"/>
      <c r="F31" s="35"/>
    </row>
    <row r="32" ht="15.75" customHeight="1">
      <c r="C32" s="35"/>
      <c r="F32" s="35"/>
    </row>
    <row r="33" ht="15.75" customHeight="1">
      <c r="C33" s="35"/>
      <c r="F33" s="35"/>
    </row>
    <row r="34" ht="15.75" customHeight="1">
      <c r="C34" s="35"/>
      <c r="F34" s="35"/>
    </row>
    <row r="35" ht="15.75" customHeight="1">
      <c r="C35" s="35"/>
      <c r="F35" s="35"/>
    </row>
    <row r="36" ht="15.75" customHeight="1">
      <c r="C36" s="35"/>
      <c r="F36" s="35"/>
    </row>
    <row r="37" ht="15.75" customHeight="1">
      <c r="C37" s="35"/>
      <c r="F37" s="35"/>
    </row>
    <row r="38" ht="15.75" customHeight="1">
      <c r="C38" s="35"/>
      <c r="F38" s="35"/>
    </row>
    <row r="39" ht="15.75" customHeight="1">
      <c r="C39" s="35"/>
      <c r="F39" s="35"/>
    </row>
    <row r="40" ht="15.75" customHeight="1">
      <c r="C40" s="35"/>
      <c r="F40" s="35"/>
    </row>
    <row r="41" ht="15.75" customHeight="1">
      <c r="C41" s="35"/>
      <c r="F41" s="35"/>
    </row>
    <row r="42" ht="15.75" customHeight="1">
      <c r="C42" s="35"/>
      <c r="F42" s="35"/>
    </row>
    <row r="43" ht="15.75" customHeight="1">
      <c r="C43" s="35"/>
      <c r="F43" s="35"/>
    </row>
    <row r="44" ht="15.75" customHeight="1">
      <c r="C44" s="35"/>
      <c r="F44" s="35"/>
    </row>
    <row r="45" ht="15.75" customHeight="1">
      <c r="C45" s="35"/>
      <c r="F45" s="35"/>
    </row>
    <row r="46" ht="15.75" customHeight="1">
      <c r="C46" s="35"/>
      <c r="F46" s="35"/>
    </row>
    <row r="47" ht="15.75" customHeight="1">
      <c r="C47" s="35"/>
      <c r="F47" s="35"/>
    </row>
    <row r="48" ht="15.75" customHeight="1">
      <c r="C48" s="35"/>
      <c r="F48" s="35"/>
    </row>
    <row r="49" ht="15.75" customHeight="1">
      <c r="C49" s="35"/>
      <c r="F49" s="35"/>
    </row>
    <row r="50" ht="15.75" customHeight="1">
      <c r="C50" s="35"/>
      <c r="F50" s="35"/>
    </row>
    <row r="51" ht="15.75" customHeight="1">
      <c r="C51" s="35"/>
      <c r="F51" s="35"/>
    </row>
    <row r="52" ht="15.75" customHeight="1">
      <c r="C52" s="35"/>
      <c r="F52" s="35"/>
    </row>
    <row r="53" ht="15.75" customHeight="1">
      <c r="C53" s="35"/>
      <c r="F53" s="35"/>
    </row>
    <row r="54" ht="15.75" customHeight="1">
      <c r="C54" s="35"/>
      <c r="F54" s="35"/>
    </row>
    <row r="55" ht="15.75" customHeight="1">
      <c r="C55" s="35"/>
      <c r="F55" s="35"/>
    </row>
    <row r="56" ht="15.75" customHeight="1">
      <c r="C56" s="35"/>
      <c r="F56" s="35"/>
    </row>
    <row r="57" ht="15.75" customHeight="1">
      <c r="C57" s="35"/>
      <c r="F57" s="35"/>
    </row>
    <row r="58" ht="15.75" customHeight="1">
      <c r="C58" s="35"/>
      <c r="F58" s="35"/>
    </row>
    <row r="59" ht="15.75" customHeight="1">
      <c r="C59" s="35"/>
      <c r="F59" s="35"/>
    </row>
    <row r="60" ht="15.75" customHeight="1">
      <c r="C60" s="35"/>
      <c r="F60" s="35"/>
    </row>
    <row r="61" ht="15.75" customHeight="1">
      <c r="C61" s="35"/>
      <c r="F61" s="35"/>
    </row>
    <row r="62" ht="15.75" customHeight="1">
      <c r="C62" s="35"/>
      <c r="F62" s="35"/>
    </row>
    <row r="63" ht="15.75" customHeight="1">
      <c r="C63" s="35"/>
      <c r="F63" s="35"/>
    </row>
    <row r="64" ht="15.75" customHeight="1">
      <c r="C64" s="35"/>
      <c r="F64" s="35"/>
    </row>
    <row r="65" ht="15.75" customHeight="1">
      <c r="C65" s="35"/>
      <c r="F65" s="35"/>
    </row>
    <row r="66" ht="15.75" customHeight="1">
      <c r="C66" s="35"/>
      <c r="F66" s="35"/>
    </row>
    <row r="67" ht="15.75" customHeight="1">
      <c r="C67" s="35"/>
      <c r="F67" s="35"/>
    </row>
    <row r="68" ht="15.75" customHeight="1">
      <c r="C68" s="35"/>
      <c r="F68" s="35"/>
    </row>
    <row r="69" ht="15.75" customHeight="1">
      <c r="C69" s="35"/>
      <c r="F69" s="35"/>
    </row>
    <row r="70" ht="15.75" customHeight="1">
      <c r="C70" s="35"/>
      <c r="F70" s="35"/>
    </row>
    <row r="71" ht="15.75" customHeight="1">
      <c r="C71" s="35"/>
      <c r="F71" s="35"/>
    </row>
    <row r="72" ht="15.75" customHeight="1">
      <c r="C72" s="35"/>
      <c r="F72" s="35"/>
    </row>
    <row r="73" ht="15.75" customHeight="1">
      <c r="C73" s="35"/>
      <c r="F73" s="35"/>
    </row>
    <row r="74" ht="15.75" customHeight="1">
      <c r="C74" s="35"/>
      <c r="F74" s="35"/>
    </row>
    <row r="75" ht="15.75" customHeight="1">
      <c r="C75" s="35"/>
      <c r="F75" s="35"/>
    </row>
    <row r="76" ht="15.75" customHeight="1">
      <c r="C76" s="35"/>
      <c r="F76" s="35"/>
    </row>
    <row r="77" ht="15.75" customHeight="1">
      <c r="C77" s="35"/>
      <c r="F77" s="35"/>
    </row>
    <row r="78" ht="15.75" customHeight="1">
      <c r="C78" s="35"/>
      <c r="F78" s="35"/>
    </row>
    <row r="79" ht="15.75" customHeight="1">
      <c r="C79" s="35"/>
      <c r="F79" s="35"/>
    </row>
    <row r="80" ht="15.75" customHeight="1">
      <c r="C80" s="35"/>
      <c r="F80" s="35"/>
    </row>
    <row r="81" ht="15.75" customHeight="1">
      <c r="C81" s="35"/>
      <c r="F81" s="35"/>
    </row>
    <row r="82" ht="15.75" customHeight="1">
      <c r="C82" s="35"/>
      <c r="F82" s="35"/>
    </row>
    <row r="83" ht="15.75" customHeight="1">
      <c r="C83" s="35"/>
      <c r="F83" s="35"/>
    </row>
    <row r="84" ht="15.75" customHeight="1">
      <c r="C84" s="35"/>
      <c r="F84" s="35"/>
    </row>
    <row r="85" ht="15.75" customHeight="1">
      <c r="C85" s="35"/>
      <c r="F85" s="35"/>
    </row>
    <row r="86" ht="15.75" customHeight="1">
      <c r="C86" s="35"/>
      <c r="F86" s="35"/>
    </row>
    <row r="87" ht="15.75" customHeight="1">
      <c r="C87" s="35"/>
      <c r="F87" s="35"/>
    </row>
    <row r="88" ht="15.75" customHeight="1">
      <c r="C88" s="35"/>
      <c r="F88" s="35"/>
    </row>
    <row r="89" ht="15.75" customHeight="1">
      <c r="C89" s="35"/>
      <c r="F89" s="35"/>
    </row>
    <row r="90" ht="15.75" customHeight="1">
      <c r="C90" s="35"/>
      <c r="F90" s="35"/>
    </row>
    <row r="91" ht="15.75" customHeight="1">
      <c r="C91" s="35"/>
      <c r="F91" s="35"/>
    </row>
    <row r="92" ht="15.75" customHeight="1">
      <c r="C92" s="35"/>
      <c r="F92" s="35"/>
    </row>
    <row r="93" ht="15.75" customHeight="1">
      <c r="C93" s="35"/>
      <c r="F93" s="35"/>
    </row>
    <row r="94" ht="15.75" customHeight="1">
      <c r="C94" s="35"/>
      <c r="F94" s="35"/>
    </row>
    <row r="95" ht="15.75" customHeight="1">
      <c r="C95" s="35"/>
      <c r="F95" s="35"/>
    </row>
    <row r="96" ht="15.75" customHeight="1">
      <c r="C96" s="35"/>
      <c r="F96" s="35"/>
    </row>
    <row r="97" ht="15.75" customHeight="1">
      <c r="C97" s="35"/>
      <c r="F97" s="35"/>
    </row>
    <row r="98" ht="15.75" customHeight="1">
      <c r="C98" s="35"/>
      <c r="F98" s="35"/>
    </row>
    <row r="99" ht="15.75" customHeight="1">
      <c r="C99" s="35"/>
      <c r="F99" s="35"/>
    </row>
    <row r="100" ht="15.75" customHeight="1">
      <c r="C100" s="35"/>
      <c r="F100" s="35"/>
    </row>
    <row r="101" ht="15.75" customHeight="1">
      <c r="C101" s="35"/>
      <c r="F101" s="35"/>
    </row>
    <row r="102" ht="15.75" customHeight="1">
      <c r="C102" s="35"/>
      <c r="F102" s="35"/>
    </row>
    <row r="103" ht="15.75" customHeight="1">
      <c r="C103" s="35"/>
      <c r="F103" s="35"/>
    </row>
    <row r="104" ht="15.75" customHeight="1">
      <c r="C104" s="35"/>
      <c r="F104" s="35"/>
    </row>
    <row r="105" ht="15.75" customHeight="1">
      <c r="C105" s="35"/>
      <c r="F105" s="35"/>
    </row>
    <row r="106" ht="15.75" customHeight="1">
      <c r="C106" s="35"/>
      <c r="F106" s="35"/>
    </row>
    <row r="107" ht="15.75" customHeight="1">
      <c r="C107" s="35"/>
      <c r="F107" s="35"/>
    </row>
    <row r="108" ht="15.75" customHeight="1">
      <c r="C108" s="35"/>
      <c r="F108" s="35"/>
    </row>
    <row r="109" ht="15.75" customHeight="1">
      <c r="C109" s="35"/>
      <c r="F109" s="35"/>
    </row>
    <row r="110" ht="15.75" customHeight="1">
      <c r="C110" s="35"/>
      <c r="F110" s="35"/>
    </row>
    <row r="111" ht="15.75" customHeight="1">
      <c r="C111" s="35"/>
      <c r="F111" s="35"/>
    </row>
    <row r="112" ht="15.75" customHeight="1">
      <c r="C112" s="35"/>
      <c r="F112" s="35"/>
    </row>
    <row r="113" ht="15.75" customHeight="1">
      <c r="C113" s="35"/>
      <c r="F113" s="35"/>
    </row>
    <row r="114" ht="15.75" customHeight="1">
      <c r="C114" s="35"/>
      <c r="F114" s="35"/>
    </row>
    <row r="115" ht="15.75" customHeight="1">
      <c r="C115" s="35"/>
      <c r="F115" s="35"/>
    </row>
    <row r="116" ht="15.75" customHeight="1">
      <c r="C116" s="35"/>
      <c r="F116" s="35"/>
    </row>
    <row r="117" ht="15.75" customHeight="1">
      <c r="C117" s="35"/>
      <c r="F117" s="35"/>
    </row>
    <row r="118" ht="15.75" customHeight="1">
      <c r="C118" s="35"/>
      <c r="F118" s="35"/>
    </row>
    <row r="119" ht="15.75" customHeight="1">
      <c r="C119" s="35"/>
      <c r="F119" s="35"/>
    </row>
    <row r="120" ht="15.75" customHeight="1">
      <c r="C120" s="35"/>
      <c r="F120" s="35"/>
    </row>
    <row r="121" ht="15.75" customHeight="1">
      <c r="C121" s="35"/>
      <c r="F121" s="35"/>
    </row>
    <row r="122" ht="15.75" customHeight="1">
      <c r="C122" s="35"/>
      <c r="F122" s="35"/>
    </row>
    <row r="123" ht="15.75" customHeight="1">
      <c r="C123" s="35"/>
      <c r="F123" s="35"/>
    </row>
    <row r="124" ht="15.75" customHeight="1">
      <c r="C124" s="35"/>
      <c r="F124" s="35"/>
    </row>
    <row r="125" ht="15.75" customHeight="1">
      <c r="C125" s="35"/>
      <c r="F125" s="35"/>
    </row>
    <row r="126" ht="15.75" customHeight="1">
      <c r="C126" s="35"/>
      <c r="F126" s="35"/>
    </row>
    <row r="127" ht="15.75" customHeight="1">
      <c r="C127" s="35"/>
      <c r="F127" s="35"/>
    </row>
    <row r="128" ht="15.75" customHeight="1">
      <c r="C128" s="35"/>
      <c r="F128" s="35"/>
    </row>
    <row r="129" ht="15.75" customHeight="1">
      <c r="C129" s="35"/>
      <c r="F129" s="35"/>
    </row>
    <row r="130" ht="15.75" customHeight="1">
      <c r="C130" s="35"/>
      <c r="F130" s="35"/>
    </row>
    <row r="131" ht="15.75" customHeight="1">
      <c r="C131" s="35"/>
      <c r="F131" s="35"/>
    </row>
    <row r="132" ht="15.75" customHeight="1">
      <c r="C132" s="35"/>
      <c r="F132" s="35"/>
    </row>
    <row r="133" ht="15.75" customHeight="1">
      <c r="C133" s="35"/>
      <c r="F133" s="35"/>
    </row>
    <row r="134" ht="15.75" customHeight="1">
      <c r="C134" s="35"/>
      <c r="F134" s="35"/>
    </row>
    <row r="135" ht="15.75" customHeight="1">
      <c r="C135" s="35"/>
      <c r="F135" s="35"/>
    </row>
    <row r="136" ht="15.75" customHeight="1">
      <c r="C136" s="35"/>
      <c r="F136" s="35"/>
    </row>
    <row r="137" ht="15.75" customHeight="1">
      <c r="C137" s="35"/>
      <c r="F137" s="35"/>
    </row>
    <row r="138" ht="15.75" customHeight="1">
      <c r="C138" s="35"/>
      <c r="F138" s="35"/>
    </row>
    <row r="139" ht="15.75" customHeight="1">
      <c r="C139" s="35"/>
      <c r="F139" s="35"/>
    </row>
    <row r="140" ht="15.75" customHeight="1">
      <c r="C140" s="35"/>
      <c r="F140" s="35"/>
    </row>
    <row r="141" ht="15.75" customHeight="1">
      <c r="C141" s="35"/>
      <c r="F141" s="35"/>
    </row>
    <row r="142" ht="15.75" customHeight="1">
      <c r="C142" s="35"/>
      <c r="F142" s="35"/>
    </row>
    <row r="143" ht="15.75" customHeight="1">
      <c r="C143" s="35"/>
      <c r="F143" s="35"/>
    </row>
    <row r="144" ht="15.75" customHeight="1">
      <c r="C144" s="35"/>
      <c r="F144" s="35"/>
    </row>
    <row r="145" ht="15.75" customHeight="1">
      <c r="C145" s="35"/>
      <c r="F145" s="35"/>
    </row>
    <row r="146" ht="15.75" customHeight="1">
      <c r="C146" s="35"/>
      <c r="F146" s="35"/>
    </row>
    <row r="147" ht="15.75" customHeight="1">
      <c r="C147" s="35"/>
      <c r="F147" s="35"/>
    </row>
    <row r="148" ht="15.75" customHeight="1">
      <c r="C148" s="35"/>
      <c r="F148" s="35"/>
    </row>
    <row r="149" ht="15.75" customHeight="1">
      <c r="C149" s="35"/>
      <c r="F149" s="35"/>
    </row>
    <row r="150" ht="15.75" customHeight="1">
      <c r="C150" s="35"/>
      <c r="F150" s="35"/>
    </row>
    <row r="151" ht="15.75" customHeight="1">
      <c r="C151" s="35"/>
      <c r="F151" s="35"/>
    </row>
    <row r="152" ht="15.75" customHeight="1">
      <c r="C152" s="35"/>
      <c r="F152" s="35"/>
    </row>
    <row r="153" ht="15.75" customHeight="1">
      <c r="C153" s="35"/>
      <c r="F153" s="35"/>
    </row>
    <row r="154" ht="15.75" customHeight="1">
      <c r="C154" s="35"/>
      <c r="F154" s="35"/>
    </row>
    <row r="155" ht="15.75" customHeight="1">
      <c r="C155" s="35"/>
      <c r="F155" s="35"/>
    </row>
    <row r="156" ht="15.75" customHeight="1">
      <c r="C156" s="35"/>
      <c r="F156" s="35"/>
    </row>
    <row r="157" ht="15.75" customHeight="1">
      <c r="C157" s="35"/>
      <c r="F157" s="35"/>
    </row>
    <row r="158" ht="15.75" customHeight="1">
      <c r="C158" s="35"/>
      <c r="F158" s="35"/>
    </row>
    <row r="159" ht="15.75" customHeight="1">
      <c r="C159" s="35"/>
      <c r="F159" s="35"/>
    </row>
    <row r="160" ht="15.75" customHeight="1">
      <c r="C160" s="35"/>
      <c r="F160" s="35"/>
    </row>
    <row r="161" ht="15.75" customHeight="1">
      <c r="C161" s="35"/>
      <c r="F161" s="35"/>
    </row>
    <row r="162" ht="15.75" customHeight="1">
      <c r="C162" s="35"/>
      <c r="F162" s="35"/>
    </row>
    <row r="163" ht="15.75" customHeight="1">
      <c r="C163" s="35"/>
      <c r="F163" s="35"/>
    </row>
    <row r="164" ht="15.75" customHeight="1">
      <c r="C164" s="35"/>
      <c r="F164" s="35"/>
    </row>
    <row r="165" ht="15.75" customHeight="1">
      <c r="C165" s="35"/>
      <c r="F165" s="35"/>
    </row>
    <row r="166" ht="15.75" customHeight="1">
      <c r="C166" s="35"/>
      <c r="F166" s="35"/>
    </row>
    <row r="167" ht="15.75" customHeight="1">
      <c r="C167" s="35"/>
      <c r="F167" s="35"/>
    </row>
    <row r="168" ht="15.75" customHeight="1">
      <c r="C168" s="35"/>
      <c r="F168" s="35"/>
    </row>
    <row r="169" ht="15.75" customHeight="1">
      <c r="C169" s="35"/>
      <c r="F169" s="35"/>
    </row>
    <row r="170" ht="15.75" customHeight="1">
      <c r="C170" s="35"/>
      <c r="F170" s="35"/>
    </row>
    <row r="171" ht="15.75" customHeight="1">
      <c r="C171" s="35"/>
      <c r="F171" s="35"/>
    </row>
    <row r="172" ht="15.75" customHeight="1">
      <c r="C172" s="35"/>
      <c r="F172" s="35"/>
    </row>
    <row r="173" ht="15.75" customHeight="1">
      <c r="C173" s="35"/>
      <c r="F173" s="35"/>
    </row>
    <row r="174" ht="15.75" customHeight="1">
      <c r="C174" s="35"/>
      <c r="F174" s="35"/>
    </row>
    <row r="175" ht="15.75" customHeight="1">
      <c r="C175" s="35"/>
      <c r="F175" s="35"/>
    </row>
    <row r="176" ht="15.75" customHeight="1">
      <c r="C176" s="35"/>
      <c r="F176" s="35"/>
    </row>
    <row r="177" ht="15.75" customHeight="1">
      <c r="C177" s="35"/>
      <c r="F177" s="35"/>
    </row>
    <row r="178" ht="15.75" customHeight="1">
      <c r="C178" s="35"/>
      <c r="F178" s="35"/>
    </row>
    <row r="179" ht="15.75" customHeight="1">
      <c r="C179" s="35"/>
      <c r="F179" s="35"/>
    </row>
    <row r="180" ht="15.75" customHeight="1">
      <c r="C180" s="35"/>
      <c r="F180" s="35"/>
    </row>
    <row r="181" ht="15.75" customHeight="1">
      <c r="C181" s="35"/>
      <c r="F181" s="35"/>
    </row>
    <row r="182" ht="15.75" customHeight="1">
      <c r="C182" s="35"/>
      <c r="F182" s="35"/>
    </row>
    <row r="183" ht="15.75" customHeight="1">
      <c r="C183" s="35"/>
      <c r="F183" s="35"/>
    </row>
    <row r="184" ht="15.75" customHeight="1">
      <c r="C184" s="35"/>
      <c r="F184" s="35"/>
    </row>
    <row r="185" ht="15.75" customHeight="1">
      <c r="C185" s="35"/>
      <c r="F185" s="35"/>
    </row>
    <row r="186" ht="15.75" customHeight="1">
      <c r="C186" s="35"/>
      <c r="F186" s="35"/>
    </row>
    <row r="187" ht="15.75" customHeight="1">
      <c r="C187" s="35"/>
      <c r="F187" s="35"/>
    </row>
    <row r="188" ht="15.75" customHeight="1">
      <c r="C188" s="35"/>
      <c r="F188" s="35"/>
    </row>
    <row r="189" ht="15.75" customHeight="1">
      <c r="C189" s="35"/>
      <c r="F189" s="35"/>
    </row>
    <row r="190" ht="15.75" customHeight="1">
      <c r="C190" s="35"/>
      <c r="F190" s="35"/>
    </row>
    <row r="191" ht="15.75" customHeight="1">
      <c r="C191" s="35"/>
      <c r="F191" s="35"/>
    </row>
    <row r="192" ht="15.75" customHeight="1">
      <c r="C192" s="35"/>
      <c r="F192" s="35"/>
    </row>
    <row r="193" ht="15.75" customHeight="1">
      <c r="C193" s="35"/>
      <c r="F193" s="35"/>
    </row>
    <row r="194" ht="15.75" customHeight="1">
      <c r="C194" s="35"/>
      <c r="F194" s="35"/>
    </row>
    <row r="195" ht="15.75" customHeight="1">
      <c r="C195" s="35"/>
      <c r="F195" s="35"/>
    </row>
    <row r="196" ht="15.75" customHeight="1">
      <c r="C196" s="35"/>
      <c r="F196" s="35"/>
    </row>
    <row r="197" ht="15.75" customHeight="1">
      <c r="C197" s="35"/>
      <c r="F197" s="35"/>
    </row>
    <row r="198" ht="15.75" customHeight="1">
      <c r="C198" s="35"/>
      <c r="F198" s="35"/>
    </row>
    <row r="199" ht="15.75" customHeight="1">
      <c r="C199" s="35"/>
      <c r="F199" s="35"/>
    </row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G$23"/>
  <conditionalFormatting sqref="C2:C23">
    <cfRule type="cellIs" dxfId="0" priority="1" operator="equal">
      <formula>"Success"</formula>
    </cfRule>
  </conditionalFormatting>
  <conditionalFormatting sqref="C2:C23">
    <cfRule type="cellIs" dxfId="1" priority="2" operator="equal">
      <formula>"Partial"</formula>
    </cfRule>
  </conditionalFormatting>
  <conditionalFormatting sqref="C2:C23">
    <cfRule type="cellIs" dxfId="2" priority="3" operator="equal">
      <formula>"Fail"</formula>
    </cfRule>
  </conditionalFormatting>
  <conditionalFormatting sqref="F2:F23">
    <cfRule type="colorScale" priority="4">
      <colorScale>
        <cfvo type="formula" val="1"/>
        <cfvo type="formula" val="3"/>
        <cfvo type="formula" val="5"/>
        <color rgb="FFF8B4A6"/>
        <color rgb="FFFFE49C"/>
        <color rgb="FFA7E0BE"/>
      </colorScale>
    </cfRule>
  </conditionalFormatting>
  <conditionalFormatting sqref="E2:E23">
    <cfRule type="colorScale" priority="5">
      <colorScale>
        <cfvo type="formula" val="0"/>
        <cfvo type="formula" val="2"/>
        <cfvo type="formula" val="4"/>
        <color rgb="FFA7E0BE"/>
        <color rgb="FFFFE49C"/>
        <color rgb="FFF8B4A6"/>
      </colorScale>
    </cfRule>
  </conditionalFormatting>
  <dataValidations>
    <dataValidation type="list" allowBlank="1" sqref="F2:F199">
      <formula1>"1,2,3,4,5"</formula1>
    </dataValidation>
    <dataValidation type="list" allowBlank="1" sqref="C2:C199">
      <formula1>"Success,Partial,Fail"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98FF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6.43"/>
    <col customWidth="1" min="2" max="2" width="52.0"/>
    <col customWidth="1" min="3" max="3" width="14.29"/>
    <col customWidth="1" min="4" max="4" width="16.0"/>
    <col customWidth="1" min="5" max="26" width="8.71"/>
  </cols>
  <sheetData>
    <row r="1" ht="25.5" customHeight="1">
      <c r="A1" s="30" t="s">
        <v>15</v>
      </c>
      <c r="B1" s="30" t="s">
        <v>48</v>
      </c>
      <c r="C1" s="30" t="s">
        <v>49</v>
      </c>
      <c r="D1" s="30" t="s">
        <v>50</v>
      </c>
    </row>
    <row r="2" ht="24.0" customHeight="1">
      <c r="A2" s="31" t="s">
        <v>22</v>
      </c>
      <c r="B2" s="31" t="s">
        <v>51</v>
      </c>
      <c r="C2" s="31" t="s">
        <v>52</v>
      </c>
      <c r="D2" s="31" t="s">
        <v>53</v>
      </c>
    </row>
    <row r="3" ht="24.0" customHeight="1">
      <c r="A3" s="33" t="s">
        <v>22</v>
      </c>
      <c r="B3" s="33" t="s">
        <v>54</v>
      </c>
      <c r="C3" s="33" t="s">
        <v>55</v>
      </c>
      <c r="D3" s="33" t="s">
        <v>56</v>
      </c>
    </row>
    <row r="4" ht="24.0" customHeight="1">
      <c r="A4" s="31" t="s">
        <v>35</v>
      </c>
      <c r="B4" s="31" t="s">
        <v>57</v>
      </c>
      <c r="C4" s="31" t="s">
        <v>58</v>
      </c>
      <c r="D4" s="31" t="s">
        <v>59</v>
      </c>
    </row>
    <row r="5" ht="24.0" customHeight="1">
      <c r="A5" s="33" t="s">
        <v>35</v>
      </c>
      <c r="B5" s="33" t="s">
        <v>60</v>
      </c>
      <c r="C5" s="33" t="s">
        <v>52</v>
      </c>
      <c r="D5" s="33" t="s">
        <v>61</v>
      </c>
    </row>
    <row r="6" ht="24.0" customHeight="1">
      <c r="A6" s="31" t="s">
        <v>39</v>
      </c>
      <c r="B6" s="31" t="s">
        <v>62</v>
      </c>
      <c r="C6" s="31" t="s">
        <v>55</v>
      </c>
      <c r="D6" s="31" t="s">
        <v>63</v>
      </c>
    </row>
    <row r="7" ht="24.0" customHeight="1">
      <c r="A7" s="33" t="s">
        <v>39</v>
      </c>
      <c r="B7" s="33" t="s">
        <v>64</v>
      </c>
      <c r="C7" s="33" t="s">
        <v>52</v>
      </c>
      <c r="D7" s="33" t="s">
        <v>61</v>
      </c>
    </row>
    <row r="8" ht="24.0" customHeight="1">
      <c r="A8" s="31" t="s">
        <v>42</v>
      </c>
      <c r="B8" s="31" t="s">
        <v>65</v>
      </c>
      <c r="C8" s="31" t="s">
        <v>55</v>
      </c>
      <c r="D8" s="31" t="s">
        <v>59</v>
      </c>
    </row>
    <row r="9" ht="24.0" customHeight="1">
      <c r="A9" s="33" t="s">
        <v>42</v>
      </c>
      <c r="B9" s="33" t="s">
        <v>66</v>
      </c>
      <c r="C9" s="33" t="s">
        <v>67</v>
      </c>
      <c r="D9" s="33" t="s">
        <v>59</v>
      </c>
    </row>
    <row r="10" ht="24.0" customHeight="1">
      <c r="A10" s="31" t="s">
        <v>45</v>
      </c>
      <c r="B10" s="31" t="s">
        <v>68</v>
      </c>
      <c r="C10" s="31" t="s">
        <v>58</v>
      </c>
      <c r="D10" s="31" t="s">
        <v>56</v>
      </c>
    </row>
    <row r="11" ht="24.0" customHeight="1">
      <c r="A11" s="33" t="s">
        <v>35</v>
      </c>
      <c r="B11" s="33" t="s">
        <v>69</v>
      </c>
      <c r="C11" s="33" t="s">
        <v>67</v>
      </c>
      <c r="D11" s="33" t="s">
        <v>70</v>
      </c>
    </row>
    <row r="12">
      <c r="A12" s="35"/>
      <c r="C12" s="35"/>
      <c r="D12" s="35"/>
    </row>
    <row r="13">
      <c r="A13" s="28" t="s">
        <v>13</v>
      </c>
      <c r="C13" s="35"/>
      <c r="D13" s="35"/>
    </row>
    <row r="14">
      <c r="A14" s="36"/>
      <c r="C14" s="35"/>
      <c r="D14" s="35"/>
    </row>
    <row r="15">
      <c r="A15" s="35"/>
      <c r="C15" s="35"/>
      <c r="D15" s="35"/>
    </row>
    <row r="16">
      <c r="A16" s="35"/>
      <c r="C16" s="35"/>
      <c r="D16" s="35"/>
    </row>
    <row r="17">
      <c r="A17" s="35"/>
      <c r="C17" s="35"/>
      <c r="D17" s="35"/>
    </row>
    <row r="18">
      <c r="A18" s="35"/>
      <c r="C18" s="35"/>
      <c r="D18" s="35"/>
    </row>
    <row r="19">
      <c r="A19" s="35"/>
      <c r="C19" s="35"/>
      <c r="D19" s="35"/>
    </row>
    <row r="20">
      <c r="A20" s="35"/>
      <c r="C20" s="35"/>
      <c r="D20" s="35"/>
    </row>
    <row r="21" ht="15.75" customHeight="1">
      <c r="A21" s="35"/>
      <c r="C21" s="35"/>
      <c r="D21" s="35"/>
    </row>
    <row r="22" ht="15.75" customHeight="1">
      <c r="A22" s="35"/>
      <c r="C22" s="35"/>
      <c r="D22" s="35"/>
    </row>
    <row r="23" ht="15.75" customHeight="1">
      <c r="A23" s="35"/>
      <c r="C23" s="35"/>
      <c r="D23" s="35"/>
    </row>
    <row r="24" ht="15.75" customHeight="1">
      <c r="A24" s="35"/>
      <c r="C24" s="35"/>
      <c r="D24" s="35"/>
    </row>
    <row r="25" ht="15.75" customHeight="1">
      <c r="A25" s="35"/>
      <c r="C25" s="35"/>
      <c r="D25" s="35"/>
    </row>
    <row r="26" ht="15.75" customHeight="1">
      <c r="A26" s="35"/>
      <c r="C26" s="35"/>
      <c r="D26" s="35"/>
    </row>
    <row r="27" ht="15.75" customHeight="1">
      <c r="A27" s="35"/>
      <c r="C27" s="35"/>
      <c r="D27" s="35"/>
    </row>
    <row r="28" ht="15.75" customHeight="1">
      <c r="A28" s="35"/>
      <c r="C28" s="35"/>
      <c r="D28" s="35"/>
    </row>
    <row r="29" ht="15.75" customHeight="1">
      <c r="A29" s="35"/>
      <c r="C29" s="35"/>
      <c r="D29" s="35"/>
    </row>
    <row r="30" ht="15.75" customHeight="1">
      <c r="A30" s="35"/>
      <c r="C30" s="35"/>
      <c r="D30" s="35"/>
    </row>
    <row r="31" ht="15.75" customHeight="1">
      <c r="A31" s="35"/>
      <c r="C31" s="35"/>
      <c r="D31" s="35"/>
    </row>
    <row r="32" ht="15.75" customHeight="1">
      <c r="A32" s="35"/>
      <c r="C32" s="35"/>
      <c r="D32" s="35"/>
    </row>
    <row r="33" ht="15.75" customHeight="1">
      <c r="A33" s="35"/>
      <c r="C33" s="35"/>
      <c r="D33" s="35"/>
    </row>
    <row r="34" ht="15.75" customHeight="1">
      <c r="A34" s="35"/>
      <c r="C34" s="35"/>
      <c r="D34" s="35"/>
    </row>
    <row r="35" ht="15.75" customHeight="1">
      <c r="A35" s="35"/>
      <c r="C35" s="35"/>
      <c r="D35" s="35"/>
    </row>
    <row r="36" ht="15.75" customHeight="1">
      <c r="A36" s="35"/>
      <c r="C36" s="35"/>
      <c r="D36" s="35"/>
    </row>
    <row r="37" ht="15.75" customHeight="1">
      <c r="A37" s="35"/>
      <c r="C37" s="35"/>
      <c r="D37" s="35"/>
    </row>
    <row r="38" ht="15.75" customHeight="1">
      <c r="A38" s="35"/>
      <c r="C38" s="35"/>
      <c r="D38" s="35"/>
    </row>
    <row r="39" ht="15.75" customHeight="1">
      <c r="A39" s="35"/>
      <c r="C39" s="35"/>
      <c r="D39" s="35"/>
    </row>
    <row r="40" ht="15.75" customHeight="1">
      <c r="A40" s="35"/>
      <c r="C40" s="35"/>
      <c r="D40" s="35"/>
    </row>
    <row r="41" ht="15.75" customHeight="1">
      <c r="A41" s="35"/>
      <c r="C41" s="35"/>
      <c r="D41" s="35"/>
    </row>
    <row r="42" ht="15.75" customHeight="1">
      <c r="A42" s="35"/>
      <c r="C42" s="35"/>
      <c r="D42" s="35"/>
    </row>
    <row r="43" ht="15.75" customHeight="1">
      <c r="A43" s="35"/>
      <c r="C43" s="35"/>
      <c r="D43" s="35"/>
    </row>
    <row r="44" ht="15.75" customHeight="1">
      <c r="A44" s="35"/>
      <c r="C44" s="35"/>
      <c r="D44" s="35"/>
    </row>
    <row r="45" ht="15.75" customHeight="1">
      <c r="A45" s="35"/>
      <c r="C45" s="35"/>
      <c r="D45" s="35"/>
    </row>
    <row r="46" ht="15.75" customHeight="1">
      <c r="A46" s="35"/>
      <c r="C46" s="35"/>
      <c r="D46" s="35"/>
    </row>
    <row r="47" ht="15.75" customHeight="1">
      <c r="A47" s="35"/>
      <c r="C47" s="35"/>
      <c r="D47" s="35"/>
    </row>
    <row r="48" ht="15.75" customHeight="1">
      <c r="A48" s="35"/>
      <c r="C48" s="35"/>
      <c r="D48" s="35"/>
    </row>
    <row r="49" ht="15.75" customHeight="1">
      <c r="A49" s="35"/>
      <c r="C49" s="35"/>
      <c r="D49" s="35"/>
    </row>
    <row r="50" ht="15.75" customHeight="1">
      <c r="A50" s="35"/>
      <c r="C50" s="35"/>
      <c r="D50" s="35"/>
    </row>
    <row r="51" ht="15.75" customHeight="1">
      <c r="A51" s="35"/>
      <c r="C51" s="35"/>
      <c r="D51" s="35"/>
    </row>
    <row r="52" ht="15.75" customHeight="1">
      <c r="A52" s="35"/>
      <c r="C52" s="35"/>
      <c r="D52" s="35"/>
    </row>
    <row r="53" ht="15.75" customHeight="1">
      <c r="A53" s="35"/>
      <c r="C53" s="35"/>
      <c r="D53" s="35"/>
    </row>
    <row r="54" ht="15.75" customHeight="1">
      <c r="A54" s="35"/>
      <c r="C54" s="35"/>
      <c r="D54" s="35"/>
    </row>
    <row r="55" ht="15.75" customHeight="1">
      <c r="A55" s="35"/>
      <c r="C55" s="35"/>
      <c r="D55" s="35"/>
    </row>
    <row r="56" ht="15.75" customHeight="1">
      <c r="A56" s="35"/>
      <c r="C56" s="35"/>
      <c r="D56" s="35"/>
    </row>
    <row r="57" ht="15.75" customHeight="1">
      <c r="A57" s="35"/>
      <c r="C57" s="35"/>
      <c r="D57" s="35"/>
    </row>
    <row r="58" ht="15.75" customHeight="1">
      <c r="A58" s="35"/>
      <c r="C58" s="35"/>
      <c r="D58" s="35"/>
    </row>
    <row r="59" ht="15.75" customHeight="1">
      <c r="A59" s="35"/>
      <c r="C59" s="35"/>
      <c r="D59" s="35"/>
    </row>
    <row r="60" ht="15.75" customHeight="1">
      <c r="A60" s="35"/>
      <c r="C60" s="35"/>
      <c r="D60" s="35"/>
    </row>
    <row r="61" ht="15.75" customHeight="1">
      <c r="A61" s="35"/>
      <c r="C61" s="35"/>
      <c r="D61" s="35"/>
    </row>
    <row r="62" ht="15.75" customHeight="1">
      <c r="A62" s="35"/>
      <c r="C62" s="35"/>
      <c r="D62" s="35"/>
    </row>
    <row r="63" ht="15.75" customHeight="1">
      <c r="A63" s="35"/>
      <c r="C63" s="35"/>
      <c r="D63" s="35"/>
    </row>
    <row r="64" ht="15.75" customHeight="1">
      <c r="A64" s="35"/>
      <c r="C64" s="35"/>
      <c r="D64" s="35"/>
    </row>
    <row r="65" ht="15.75" customHeight="1">
      <c r="A65" s="35"/>
      <c r="C65" s="35"/>
      <c r="D65" s="35"/>
    </row>
    <row r="66" ht="15.75" customHeight="1">
      <c r="A66" s="35"/>
      <c r="C66" s="35"/>
      <c r="D66" s="35"/>
    </row>
    <row r="67" ht="15.75" customHeight="1">
      <c r="A67" s="35"/>
      <c r="C67" s="35"/>
      <c r="D67" s="35"/>
    </row>
    <row r="68" ht="15.75" customHeight="1">
      <c r="A68" s="35"/>
      <c r="C68" s="35"/>
      <c r="D68" s="35"/>
    </row>
    <row r="69" ht="15.75" customHeight="1">
      <c r="A69" s="35"/>
      <c r="C69" s="35"/>
      <c r="D69" s="35"/>
    </row>
    <row r="70" ht="15.75" customHeight="1">
      <c r="A70" s="35"/>
      <c r="C70" s="35"/>
      <c r="D70" s="35"/>
    </row>
    <row r="71" ht="15.75" customHeight="1">
      <c r="A71" s="35"/>
      <c r="C71" s="35"/>
      <c r="D71" s="35"/>
    </row>
    <row r="72" ht="15.75" customHeight="1">
      <c r="A72" s="35"/>
      <c r="C72" s="35"/>
      <c r="D72" s="35"/>
    </row>
    <row r="73" ht="15.75" customHeight="1">
      <c r="A73" s="35"/>
      <c r="C73" s="35"/>
      <c r="D73" s="35"/>
    </row>
    <row r="74" ht="15.75" customHeight="1">
      <c r="A74" s="35"/>
      <c r="C74" s="35"/>
      <c r="D74" s="35"/>
    </row>
    <row r="75" ht="15.75" customHeight="1">
      <c r="A75" s="35"/>
      <c r="C75" s="35"/>
      <c r="D75" s="35"/>
    </row>
    <row r="76" ht="15.75" customHeight="1">
      <c r="A76" s="35"/>
      <c r="C76" s="35"/>
      <c r="D76" s="35"/>
    </row>
    <row r="77" ht="15.75" customHeight="1">
      <c r="A77" s="35"/>
      <c r="C77" s="35"/>
      <c r="D77" s="35"/>
    </row>
    <row r="78" ht="15.75" customHeight="1">
      <c r="A78" s="35"/>
      <c r="C78" s="35"/>
      <c r="D78" s="35"/>
    </row>
    <row r="79" ht="15.75" customHeight="1">
      <c r="A79" s="35"/>
      <c r="C79" s="35"/>
      <c r="D79" s="35"/>
    </row>
    <row r="80" ht="15.75" customHeight="1">
      <c r="A80" s="35"/>
      <c r="C80" s="35"/>
      <c r="D80" s="35"/>
    </row>
    <row r="81" ht="15.75" customHeight="1">
      <c r="A81" s="35"/>
      <c r="C81" s="35"/>
      <c r="D81" s="35"/>
    </row>
    <row r="82" ht="15.75" customHeight="1">
      <c r="A82" s="35"/>
      <c r="C82" s="35"/>
      <c r="D82" s="35"/>
    </row>
    <row r="83" ht="15.75" customHeight="1">
      <c r="A83" s="35"/>
      <c r="C83" s="35"/>
      <c r="D83" s="35"/>
    </row>
    <row r="84" ht="15.75" customHeight="1">
      <c r="A84" s="35"/>
      <c r="C84" s="35"/>
      <c r="D84" s="35"/>
    </row>
    <row r="85" ht="15.75" customHeight="1">
      <c r="A85" s="35"/>
      <c r="C85" s="35"/>
      <c r="D85" s="35"/>
    </row>
    <row r="86" ht="15.75" customHeight="1">
      <c r="A86" s="35"/>
      <c r="C86" s="35"/>
      <c r="D86" s="35"/>
    </row>
    <row r="87" ht="15.75" customHeight="1">
      <c r="A87" s="35"/>
      <c r="C87" s="35"/>
      <c r="D87" s="35"/>
    </row>
    <row r="88" ht="15.75" customHeight="1">
      <c r="A88" s="35"/>
      <c r="C88" s="35"/>
      <c r="D88" s="35"/>
    </row>
    <row r="89" ht="15.75" customHeight="1">
      <c r="A89" s="35"/>
      <c r="C89" s="35"/>
      <c r="D89" s="35"/>
    </row>
    <row r="90" ht="15.75" customHeight="1">
      <c r="A90" s="35"/>
      <c r="C90" s="35"/>
      <c r="D90" s="35"/>
    </row>
    <row r="91" ht="15.75" customHeight="1">
      <c r="A91" s="35"/>
      <c r="C91" s="35"/>
      <c r="D91" s="35"/>
    </row>
    <row r="92" ht="15.75" customHeight="1">
      <c r="A92" s="35"/>
      <c r="C92" s="35"/>
      <c r="D92" s="35"/>
    </row>
    <row r="93" ht="15.75" customHeight="1">
      <c r="A93" s="35"/>
      <c r="C93" s="35"/>
      <c r="D93" s="35"/>
    </row>
    <row r="94" ht="15.75" customHeight="1">
      <c r="A94" s="35"/>
      <c r="C94" s="35"/>
      <c r="D94" s="35"/>
    </row>
    <row r="95" ht="15.75" customHeight="1">
      <c r="A95" s="35"/>
      <c r="C95" s="35"/>
      <c r="D95" s="35"/>
    </row>
    <row r="96" ht="15.75" customHeight="1">
      <c r="A96" s="35"/>
      <c r="C96" s="35"/>
      <c r="D96" s="35"/>
    </row>
    <row r="97" ht="15.75" customHeight="1">
      <c r="A97" s="35"/>
      <c r="C97" s="35"/>
      <c r="D97" s="35"/>
    </row>
    <row r="98" ht="15.75" customHeight="1">
      <c r="A98" s="35"/>
      <c r="C98" s="35"/>
      <c r="D98" s="35"/>
    </row>
    <row r="99" ht="15.75" customHeight="1">
      <c r="A99" s="35"/>
      <c r="C99" s="35"/>
      <c r="D99" s="35"/>
    </row>
    <row r="100" ht="15.75" customHeight="1">
      <c r="A100" s="35"/>
      <c r="C100" s="35"/>
      <c r="D100" s="35"/>
    </row>
    <row r="101" ht="15.75" customHeight="1">
      <c r="A101" s="35"/>
      <c r="C101" s="35"/>
      <c r="D101" s="35"/>
    </row>
    <row r="102" ht="15.75" customHeight="1">
      <c r="A102" s="35"/>
      <c r="C102" s="35"/>
      <c r="D102" s="35"/>
    </row>
    <row r="103" ht="15.75" customHeight="1">
      <c r="A103" s="35"/>
      <c r="C103" s="35"/>
      <c r="D103" s="35"/>
    </row>
    <row r="104" ht="15.75" customHeight="1">
      <c r="A104" s="35"/>
      <c r="C104" s="35"/>
      <c r="D104" s="35"/>
    </row>
    <row r="105" ht="15.75" customHeight="1">
      <c r="A105" s="35"/>
      <c r="C105" s="35"/>
      <c r="D105" s="35"/>
    </row>
    <row r="106" ht="15.75" customHeight="1">
      <c r="A106" s="35"/>
      <c r="C106" s="35"/>
      <c r="D106" s="35"/>
    </row>
    <row r="107" ht="15.75" customHeight="1">
      <c r="A107" s="35"/>
      <c r="C107" s="35"/>
      <c r="D107" s="35"/>
    </row>
    <row r="108" ht="15.75" customHeight="1">
      <c r="A108" s="35"/>
      <c r="C108" s="35"/>
      <c r="D108" s="35"/>
    </row>
    <row r="109" ht="15.75" customHeight="1">
      <c r="A109" s="35"/>
      <c r="C109" s="35"/>
      <c r="D109" s="35"/>
    </row>
    <row r="110" ht="15.75" customHeight="1">
      <c r="A110" s="35"/>
      <c r="C110" s="35"/>
      <c r="D110" s="35"/>
    </row>
    <row r="111" ht="15.75" customHeight="1">
      <c r="A111" s="35"/>
      <c r="C111" s="35"/>
      <c r="D111" s="35"/>
    </row>
    <row r="112" ht="15.75" customHeight="1">
      <c r="A112" s="35"/>
      <c r="C112" s="35"/>
      <c r="D112" s="35"/>
    </row>
    <row r="113" ht="15.75" customHeight="1">
      <c r="A113" s="35"/>
      <c r="C113" s="35"/>
      <c r="D113" s="35"/>
    </row>
    <row r="114" ht="15.75" customHeight="1">
      <c r="A114" s="35"/>
      <c r="C114" s="35"/>
      <c r="D114" s="35"/>
    </row>
    <row r="115" ht="15.75" customHeight="1">
      <c r="A115" s="35"/>
      <c r="C115" s="35"/>
      <c r="D115" s="35"/>
    </row>
    <row r="116" ht="15.75" customHeight="1">
      <c r="A116" s="35"/>
      <c r="C116" s="35"/>
      <c r="D116" s="35"/>
    </row>
    <row r="117" ht="15.75" customHeight="1">
      <c r="A117" s="35"/>
      <c r="C117" s="35"/>
      <c r="D117" s="35"/>
    </row>
    <row r="118" ht="15.75" customHeight="1">
      <c r="A118" s="35"/>
      <c r="C118" s="35"/>
      <c r="D118" s="35"/>
    </row>
    <row r="119" ht="15.75" customHeight="1">
      <c r="A119" s="35"/>
      <c r="C119" s="35"/>
      <c r="D119" s="35"/>
    </row>
    <row r="120" ht="15.75" customHeight="1">
      <c r="A120" s="35"/>
      <c r="C120" s="35"/>
      <c r="D120" s="35"/>
    </row>
    <row r="121" ht="15.75" customHeight="1">
      <c r="A121" s="35"/>
      <c r="C121" s="35"/>
      <c r="D121" s="35"/>
    </row>
    <row r="122" ht="15.75" customHeight="1">
      <c r="A122" s="35"/>
      <c r="C122" s="35"/>
      <c r="D122" s="35"/>
    </row>
    <row r="123" ht="15.75" customHeight="1">
      <c r="A123" s="35"/>
      <c r="C123" s="35"/>
      <c r="D123" s="35"/>
    </row>
    <row r="124" ht="15.75" customHeight="1">
      <c r="A124" s="35"/>
      <c r="C124" s="35"/>
      <c r="D124" s="35"/>
    </row>
    <row r="125" ht="15.75" customHeight="1">
      <c r="A125" s="35"/>
      <c r="C125" s="35"/>
      <c r="D125" s="35"/>
    </row>
    <row r="126" ht="15.75" customHeight="1">
      <c r="A126" s="35"/>
      <c r="C126" s="35"/>
      <c r="D126" s="35"/>
    </row>
    <row r="127" ht="15.75" customHeight="1">
      <c r="A127" s="35"/>
      <c r="C127" s="35"/>
      <c r="D127" s="35"/>
    </row>
    <row r="128" ht="15.75" customHeight="1">
      <c r="A128" s="35"/>
      <c r="C128" s="35"/>
      <c r="D128" s="35"/>
    </row>
    <row r="129" ht="15.75" customHeight="1">
      <c r="A129" s="35"/>
      <c r="C129" s="35"/>
      <c r="D129" s="35"/>
    </row>
    <row r="130" ht="15.75" customHeight="1">
      <c r="A130" s="35"/>
      <c r="C130" s="35"/>
      <c r="D130" s="35"/>
    </row>
    <row r="131" ht="15.75" customHeight="1">
      <c r="A131" s="35"/>
      <c r="C131" s="35"/>
      <c r="D131" s="35"/>
    </row>
    <row r="132" ht="15.75" customHeight="1">
      <c r="A132" s="35"/>
      <c r="C132" s="35"/>
      <c r="D132" s="35"/>
    </row>
    <row r="133" ht="15.75" customHeight="1">
      <c r="A133" s="35"/>
      <c r="C133" s="35"/>
      <c r="D133" s="35"/>
    </row>
    <row r="134" ht="15.75" customHeight="1">
      <c r="A134" s="35"/>
      <c r="C134" s="35"/>
      <c r="D134" s="35"/>
    </row>
    <row r="135" ht="15.75" customHeight="1">
      <c r="A135" s="35"/>
      <c r="C135" s="35"/>
      <c r="D135" s="35"/>
    </row>
    <row r="136" ht="15.75" customHeight="1">
      <c r="A136" s="35"/>
      <c r="C136" s="35"/>
      <c r="D136" s="35"/>
    </row>
    <row r="137" ht="15.75" customHeight="1">
      <c r="A137" s="35"/>
      <c r="C137" s="35"/>
      <c r="D137" s="35"/>
    </row>
    <row r="138" ht="15.75" customHeight="1">
      <c r="A138" s="35"/>
      <c r="C138" s="35"/>
      <c r="D138" s="35"/>
    </row>
    <row r="139" ht="15.75" customHeight="1">
      <c r="A139" s="35"/>
      <c r="C139" s="35"/>
      <c r="D139" s="35"/>
    </row>
    <row r="140" ht="15.75" customHeight="1">
      <c r="A140" s="35"/>
      <c r="C140" s="35"/>
      <c r="D140" s="35"/>
    </row>
    <row r="141" ht="15.75" customHeight="1">
      <c r="A141" s="35"/>
      <c r="C141" s="35"/>
      <c r="D141" s="35"/>
    </row>
    <row r="142" ht="15.75" customHeight="1">
      <c r="A142" s="35"/>
      <c r="C142" s="35"/>
      <c r="D142" s="35"/>
    </row>
    <row r="143" ht="15.75" customHeight="1">
      <c r="A143" s="35"/>
      <c r="C143" s="35"/>
      <c r="D143" s="35"/>
    </row>
    <row r="144" ht="15.75" customHeight="1">
      <c r="A144" s="35"/>
      <c r="C144" s="35"/>
      <c r="D144" s="35"/>
    </row>
    <row r="145" ht="15.75" customHeight="1">
      <c r="A145" s="35"/>
      <c r="C145" s="35"/>
      <c r="D145" s="35"/>
    </row>
    <row r="146" ht="15.75" customHeight="1">
      <c r="A146" s="35"/>
      <c r="C146" s="35"/>
      <c r="D146" s="35"/>
    </row>
    <row r="147" ht="15.75" customHeight="1">
      <c r="A147" s="35"/>
      <c r="C147" s="35"/>
      <c r="D147" s="35"/>
    </row>
    <row r="148" ht="15.75" customHeight="1">
      <c r="A148" s="35"/>
      <c r="C148" s="35"/>
      <c r="D148" s="35"/>
    </row>
    <row r="149" ht="15.75" customHeight="1">
      <c r="A149" s="35"/>
      <c r="C149" s="35"/>
      <c r="D149" s="35"/>
    </row>
    <row r="150" ht="15.75" customHeight="1">
      <c r="A150" s="35"/>
      <c r="C150" s="35"/>
      <c r="D150" s="35"/>
    </row>
    <row r="151" ht="15.75" customHeight="1">
      <c r="A151" s="35"/>
      <c r="C151" s="35"/>
      <c r="D151" s="35"/>
    </row>
    <row r="152" ht="15.75" customHeight="1">
      <c r="A152" s="35"/>
      <c r="C152" s="35"/>
      <c r="D152" s="35"/>
    </row>
    <row r="153" ht="15.75" customHeight="1">
      <c r="A153" s="35"/>
      <c r="C153" s="35"/>
      <c r="D153" s="35"/>
    </row>
    <row r="154" ht="15.75" customHeight="1">
      <c r="A154" s="35"/>
      <c r="C154" s="35"/>
      <c r="D154" s="35"/>
    </row>
    <row r="155" ht="15.75" customHeight="1">
      <c r="A155" s="35"/>
      <c r="C155" s="35"/>
      <c r="D155" s="35"/>
    </row>
    <row r="156" ht="15.75" customHeight="1">
      <c r="A156" s="35"/>
      <c r="C156" s="35"/>
      <c r="D156" s="35"/>
    </row>
    <row r="157" ht="15.75" customHeight="1">
      <c r="A157" s="35"/>
      <c r="C157" s="35"/>
      <c r="D157" s="35"/>
    </row>
    <row r="158" ht="15.75" customHeight="1">
      <c r="A158" s="35"/>
      <c r="C158" s="35"/>
      <c r="D158" s="35"/>
    </row>
    <row r="159" ht="15.75" customHeight="1">
      <c r="A159" s="35"/>
      <c r="C159" s="35"/>
      <c r="D159" s="35"/>
    </row>
    <row r="160" ht="15.75" customHeight="1">
      <c r="A160" s="35"/>
      <c r="C160" s="35"/>
      <c r="D160" s="35"/>
    </row>
    <row r="161" ht="15.75" customHeight="1">
      <c r="A161" s="35"/>
      <c r="C161" s="35"/>
      <c r="D161" s="35"/>
    </row>
    <row r="162" ht="15.75" customHeight="1">
      <c r="A162" s="35"/>
      <c r="C162" s="35"/>
      <c r="D162" s="35"/>
    </row>
    <row r="163" ht="15.75" customHeight="1">
      <c r="A163" s="35"/>
      <c r="C163" s="35"/>
      <c r="D163" s="35"/>
    </row>
    <row r="164" ht="15.75" customHeight="1">
      <c r="A164" s="35"/>
      <c r="C164" s="35"/>
      <c r="D164" s="35"/>
    </row>
    <row r="165" ht="15.75" customHeight="1">
      <c r="A165" s="35"/>
      <c r="C165" s="35"/>
      <c r="D165" s="35"/>
    </row>
    <row r="166" ht="15.75" customHeight="1">
      <c r="A166" s="35"/>
      <c r="C166" s="35"/>
      <c r="D166" s="35"/>
    </row>
    <row r="167" ht="15.75" customHeight="1">
      <c r="A167" s="35"/>
      <c r="C167" s="35"/>
      <c r="D167" s="35"/>
    </row>
    <row r="168" ht="15.75" customHeight="1">
      <c r="A168" s="35"/>
      <c r="C168" s="35"/>
      <c r="D168" s="35"/>
    </row>
    <row r="169" ht="15.75" customHeight="1">
      <c r="A169" s="35"/>
      <c r="C169" s="35"/>
      <c r="D169" s="35"/>
    </row>
    <row r="170" ht="15.75" customHeight="1">
      <c r="A170" s="35"/>
      <c r="C170" s="35"/>
      <c r="D170" s="35"/>
    </row>
    <row r="171" ht="15.75" customHeight="1">
      <c r="A171" s="35"/>
      <c r="C171" s="35"/>
      <c r="D171" s="35"/>
    </row>
    <row r="172" ht="15.75" customHeight="1">
      <c r="A172" s="35"/>
      <c r="C172" s="35"/>
      <c r="D172" s="35"/>
    </row>
    <row r="173" ht="15.75" customHeight="1">
      <c r="A173" s="35"/>
      <c r="C173" s="35"/>
      <c r="D173" s="35"/>
    </row>
    <row r="174" ht="15.75" customHeight="1">
      <c r="A174" s="35"/>
      <c r="C174" s="35"/>
      <c r="D174" s="35"/>
    </row>
    <row r="175" ht="15.75" customHeight="1">
      <c r="A175" s="35"/>
      <c r="C175" s="35"/>
      <c r="D175" s="35"/>
    </row>
    <row r="176" ht="15.75" customHeight="1">
      <c r="A176" s="35"/>
      <c r="C176" s="35"/>
      <c r="D176" s="35"/>
    </row>
    <row r="177" ht="15.75" customHeight="1">
      <c r="A177" s="35"/>
      <c r="C177" s="35"/>
      <c r="D177" s="35"/>
    </row>
    <row r="178" ht="15.75" customHeight="1">
      <c r="A178" s="35"/>
      <c r="C178" s="35"/>
      <c r="D178" s="35"/>
    </row>
    <row r="179" ht="15.75" customHeight="1">
      <c r="A179" s="35"/>
      <c r="C179" s="35"/>
      <c r="D179" s="35"/>
    </row>
    <row r="180" ht="15.75" customHeight="1">
      <c r="A180" s="35"/>
      <c r="C180" s="35"/>
      <c r="D180" s="35"/>
    </row>
    <row r="181" ht="15.75" customHeight="1">
      <c r="A181" s="35"/>
      <c r="C181" s="35"/>
      <c r="D181" s="35"/>
    </row>
    <row r="182" ht="15.75" customHeight="1">
      <c r="A182" s="35"/>
      <c r="C182" s="35"/>
      <c r="D182" s="35"/>
    </row>
    <row r="183" ht="15.75" customHeight="1">
      <c r="A183" s="35"/>
      <c r="C183" s="35"/>
      <c r="D183" s="35"/>
    </row>
    <row r="184" ht="15.75" customHeight="1">
      <c r="A184" s="35"/>
      <c r="C184" s="35"/>
      <c r="D184" s="35"/>
    </row>
    <row r="185" ht="15.75" customHeight="1">
      <c r="A185" s="35"/>
      <c r="C185" s="35"/>
      <c r="D185" s="35"/>
    </row>
    <row r="186" ht="15.75" customHeight="1">
      <c r="A186" s="35"/>
      <c r="C186" s="35"/>
      <c r="D186" s="35"/>
    </row>
    <row r="187" ht="15.75" customHeight="1">
      <c r="A187" s="35"/>
      <c r="C187" s="35"/>
      <c r="D187" s="35"/>
    </row>
    <row r="188" ht="15.75" customHeight="1">
      <c r="A188" s="35"/>
      <c r="C188" s="35"/>
      <c r="D188" s="35"/>
    </row>
    <row r="189" ht="15.75" customHeight="1">
      <c r="A189" s="35"/>
      <c r="C189" s="35"/>
      <c r="D189" s="35"/>
    </row>
    <row r="190" ht="15.75" customHeight="1">
      <c r="A190" s="35"/>
      <c r="C190" s="35"/>
      <c r="D190" s="35"/>
    </row>
    <row r="191" ht="15.75" customHeight="1">
      <c r="A191" s="35"/>
      <c r="C191" s="35"/>
      <c r="D191" s="35"/>
    </row>
    <row r="192" ht="15.75" customHeight="1">
      <c r="A192" s="35"/>
      <c r="C192" s="35"/>
      <c r="D192" s="35"/>
    </row>
    <row r="193" ht="15.75" customHeight="1">
      <c r="A193" s="35"/>
      <c r="C193" s="35"/>
      <c r="D193" s="35"/>
    </row>
    <row r="194" ht="15.75" customHeight="1">
      <c r="A194" s="35"/>
      <c r="C194" s="35"/>
      <c r="D194" s="35"/>
    </row>
    <row r="195" ht="15.75" customHeight="1">
      <c r="A195" s="35"/>
      <c r="C195" s="35"/>
      <c r="D195" s="35"/>
    </row>
    <row r="196" ht="15.75" customHeight="1">
      <c r="A196" s="35"/>
      <c r="C196" s="35"/>
      <c r="D196" s="35"/>
    </row>
    <row r="197" ht="15.75" customHeight="1">
      <c r="A197" s="35"/>
      <c r="C197" s="35"/>
      <c r="D197" s="35"/>
    </row>
    <row r="198" ht="15.75" customHeight="1">
      <c r="A198" s="35"/>
      <c r="C198" s="35"/>
      <c r="D198" s="35"/>
    </row>
    <row r="199" ht="15.75" customHeight="1">
      <c r="A199" s="35"/>
      <c r="C199" s="35"/>
      <c r="D199" s="35"/>
    </row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D$11"/>
  <conditionalFormatting sqref="C2:C11">
    <cfRule type="cellIs" dxfId="2" priority="1" operator="equal">
      <formula>"Critical"</formula>
    </cfRule>
  </conditionalFormatting>
  <conditionalFormatting sqref="C2:C11">
    <cfRule type="cellIs" dxfId="1" priority="2" operator="equal">
      <formula>"High"</formula>
    </cfRule>
  </conditionalFormatting>
  <conditionalFormatting sqref="C2:C11">
    <cfRule type="cellIs" dxfId="3" priority="3" operator="equal">
      <formula>"Medium"</formula>
    </cfRule>
  </conditionalFormatting>
  <conditionalFormatting sqref="C2:C11">
    <cfRule type="cellIs" dxfId="4" priority="4" operator="equal">
      <formula>"Low"</formula>
    </cfRule>
  </conditionalFormatting>
  <dataValidations>
    <dataValidation type="list" allowBlank="1" sqref="D2:D199">
      <formula1>Themes!$A$2:$A$40</formula1>
    </dataValidation>
    <dataValidation type="list" allowBlank="1" sqref="A2:A199">
      <formula1>'Task Results'!$A$2:$A$200</formula1>
    </dataValidation>
    <dataValidation type="list" allowBlank="1" sqref="C2:C199">
      <formula1>"Critical,High,Medium,Low"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2553D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4.0"/>
    <col customWidth="1" min="2" max="2" width="16.0"/>
    <col customWidth="1" min="3" max="3" width="17.29"/>
    <col customWidth="1" min="4" max="4" width="40.0"/>
    <col customWidth="1" min="5" max="5" width="12.0"/>
    <col customWidth="1" min="6" max="6" width="14.0"/>
    <col customWidth="1" min="7" max="26" width="8.71"/>
  </cols>
  <sheetData>
    <row r="1" ht="30.0" customHeight="1">
      <c r="A1" s="37" t="s">
        <v>71</v>
      </c>
    </row>
    <row r="2" ht="18.0" customHeight="1">
      <c r="A2" s="28" t="s">
        <v>72</v>
      </c>
    </row>
    <row r="3" ht="25.5" customHeight="1">
      <c r="A3" s="30" t="s">
        <v>73</v>
      </c>
      <c r="B3" s="30" t="s">
        <v>49</v>
      </c>
      <c r="C3" s="30" t="s">
        <v>74</v>
      </c>
      <c r="D3" s="30" t="s">
        <v>75</v>
      </c>
      <c r="E3" s="30" t="s">
        <v>76</v>
      </c>
      <c r="F3" s="30" t="s">
        <v>77</v>
      </c>
    </row>
    <row r="4" ht="24.0" customHeight="1">
      <c r="A4" s="31" t="s">
        <v>78</v>
      </c>
      <c r="B4" s="31" t="s">
        <v>55</v>
      </c>
      <c r="C4" s="32">
        <v>3.0</v>
      </c>
      <c r="D4" s="31" t="s">
        <v>79</v>
      </c>
      <c r="E4" s="31" t="s">
        <v>80</v>
      </c>
      <c r="F4" s="31" t="s">
        <v>81</v>
      </c>
    </row>
    <row r="5" ht="24.0" customHeight="1">
      <c r="A5" s="33" t="s">
        <v>82</v>
      </c>
      <c r="B5" s="33" t="s">
        <v>55</v>
      </c>
      <c r="C5" s="34">
        <v>2.0</v>
      </c>
      <c r="D5" s="33" t="s">
        <v>83</v>
      </c>
      <c r="E5" s="33" t="s">
        <v>84</v>
      </c>
      <c r="F5" s="33" t="s">
        <v>85</v>
      </c>
    </row>
    <row r="6" ht="24.0" customHeight="1">
      <c r="A6" s="31" t="s">
        <v>86</v>
      </c>
      <c r="B6" s="31" t="s">
        <v>58</v>
      </c>
      <c r="C6" s="32">
        <v>2.0</v>
      </c>
      <c r="D6" s="31" t="s">
        <v>87</v>
      </c>
      <c r="E6" s="31" t="s">
        <v>80</v>
      </c>
      <c r="F6" s="31" t="s">
        <v>81</v>
      </c>
    </row>
    <row r="7" ht="24.0" customHeight="1">
      <c r="A7" s="33" t="s">
        <v>88</v>
      </c>
      <c r="B7" s="33" t="s">
        <v>58</v>
      </c>
      <c r="C7" s="34">
        <v>2.0</v>
      </c>
      <c r="D7" s="33" t="s">
        <v>89</v>
      </c>
      <c r="E7" s="33" t="s">
        <v>84</v>
      </c>
      <c r="F7" s="33" t="s">
        <v>81</v>
      </c>
    </row>
    <row r="8" ht="24.0" customHeight="1">
      <c r="A8" s="31" t="s">
        <v>90</v>
      </c>
      <c r="B8" s="31" t="s">
        <v>52</v>
      </c>
      <c r="C8" s="32">
        <v>2.0</v>
      </c>
      <c r="D8" s="31" t="s">
        <v>91</v>
      </c>
      <c r="E8" s="31" t="s">
        <v>80</v>
      </c>
      <c r="F8" s="31" t="s">
        <v>81</v>
      </c>
    </row>
    <row r="9" ht="24.0" customHeight="1">
      <c r="A9" s="33" t="s">
        <v>92</v>
      </c>
      <c r="B9" s="33" t="s">
        <v>52</v>
      </c>
      <c r="C9" s="34">
        <v>1.0</v>
      </c>
      <c r="D9" s="33" t="s">
        <v>93</v>
      </c>
      <c r="E9" s="33" t="s">
        <v>84</v>
      </c>
      <c r="F9" s="33" t="s">
        <v>81</v>
      </c>
    </row>
    <row r="10" ht="24.0" customHeight="1">
      <c r="A10" s="31" t="s">
        <v>94</v>
      </c>
      <c r="B10" s="31" t="s">
        <v>67</v>
      </c>
      <c r="C10" s="32">
        <v>1.0</v>
      </c>
      <c r="D10" s="31" t="s">
        <v>95</v>
      </c>
      <c r="E10" s="31" t="s">
        <v>96</v>
      </c>
      <c r="F10" s="31" t="s">
        <v>97</v>
      </c>
    </row>
    <row r="11">
      <c r="B11" s="35"/>
      <c r="F11" s="35"/>
    </row>
    <row r="12">
      <c r="A12" s="28" t="s">
        <v>13</v>
      </c>
      <c r="B12" s="35"/>
      <c r="F12" s="35"/>
    </row>
    <row r="13">
      <c r="A13" s="29"/>
      <c r="B13" s="35"/>
      <c r="F13" s="35"/>
    </row>
    <row r="14">
      <c r="B14" s="35"/>
      <c r="F14" s="35"/>
    </row>
    <row r="15">
      <c r="B15" s="35"/>
      <c r="F15" s="35"/>
    </row>
    <row r="16">
      <c r="B16" s="35"/>
      <c r="F16" s="35"/>
    </row>
    <row r="17">
      <c r="B17" s="35"/>
      <c r="F17" s="35"/>
    </row>
    <row r="18">
      <c r="B18" s="35"/>
      <c r="F18" s="35"/>
    </row>
    <row r="19">
      <c r="B19" s="35"/>
      <c r="F19" s="35"/>
    </row>
    <row r="20">
      <c r="B20" s="35"/>
      <c r="F20" s="35"/>
    </row>
    <row r="21" ht="15.75" customHeight="1">
      <c r="B21" s="35"/>
      <c r="F21" s="35"/>
    </row>
    <row r="22" ht="15.75" customHeight="1">
      <c r="B22" s="35"/>
      <c r="F22" s="35"/>
    </row>
    <row r="23" ht="15.75" customHeight="1">
      <c r="B23" s="35"/>
      <c r="F23" s="35"/>
    </row>
    <row r="24" ht="15.75" customHeight="1">
      <c r="B24" s="35"/>
      <c r="F24" s="35"/>
    </row>
    <row r="25" ht="15.75" customHeight="1">
      <c r="B25" s="35"/>
      <c r="F25" s="35"/>
    </row>
    <row r="26" ht="15.75" customHeight="1">
      <c r="B26" s="35"/>
      <c r="F26" s="35"/>
    </row>
    <row r="27" ht="15.75" customHeight="1">
      <c r="B27" s="35"/>
      <c r="F27" s="35"/>
    </row>
    <row r="28" ht="15.75" customHeight="1">
      <c r="B28" s="35"/>
      <c r="F28" s="35"/>
    </row>
    <row r="29" ht="15.75" customHeight="1">
      <c r="B29" s="35"/>
      <c r="F29" s="35"/>
    </row>
    <row r="30" ht="15.75" customHeight="1">
      <c r="B30" s="35"/>
      <c r="F30" s="35"/>
    </row>
    <row r="31" ht="15.75" customHeight="1">
      <c r="B31" s="35"/>
      <c r="F31" s="35"/>
    </row>
    <row r="32" ht="15.75" customHeight="1">
      <c r="B32" s="35"/>
      <c r="F32" s="35"/>
    </row>
    <row r="33" ht="15.75" customHeight="1">
      <c r="B33" s="35"/>
      <c r="F33" s="35"/>
    </row>
    <row r="34" ht="15.75" customHeight="1">
      <c r="B34" s="35"/>
      <c r="F34" s="35"/>
    </row>
    <row r="35" ht="15.75" customHeight="1">
      <c r="B35" s="35"/>
      <c r="F35" s="35"/>
    </row>
    <row r="36" ht="15.75" customHeight="1">
      <c r="B36" s="35"/>
      <c r="F36" s="35"/>
    </row>
    <row r="37" ht="15.75" customHeight="1">
      <c r="B37" s="35"/>
      <c r="F37" s="35"/>
    </row>
    <row r="38" ht="15.75" customHeight="1">
      <c r="B38" s="35"/>
      <c r="F38" s="35"/>
    </row>
    <row r="39" ht="15.75" customHeight="1">
      <c r="B39" s="35"/>
      <c r="F39" s="35"/>
    </row>
    <row r="40" ht="15.75" customHeight="1">
      <c r="B40" s="35"/>
      <c r="F40" s="35"/>
    </row>
    <row r="41" ht="15.75" customHeight="1">
      <c r="B41" s="35"/>
      <c r="F41" s="35"/>
    </row>
    <row r="42" ht="15.75" customHeight="1">
      <c r="B42" s="35"/>
      <c r="F42" s="35"/>
    </row>
    <row r="43" ht="15.75" customHeight="1">
      <c r="B43" s="35"/>
      <c r="F43" s="35"/>
    </row>
    <row r="44" ht="15.75" customHeight="1">
      <c r="B44" s="35"/>
      <c r="F44" s="35"/>
    </row>
    <row r="45" ht="15.75" customHeight="1">
      <c r="B45" s="35"/>
      <c r="F45" s="35"/>
    </row>
    <row r="46" ht="15.75" customHeight="1">
      <c r="B46" s="35"/>
      <c r="F46" s="35"/>
    </row>
    <row r="47" ht="15.75" customHeight="1">
      <c r="B47" s="35"/>
      <c r="F47" s="35"/>
    </row>
    <row r="48" ht="15.75" customHeight="1">
      <c r="B48" s="35"/>
      <c r="F48" s="35"/>
    </row>
    <row r="49" ht="15.75" customHeight="1">
      <c r="B49" s="35"/>
      <c r="F49" s="35"/>
    </row>
    <row r="50" ht="15.75" customHeight="1">
      <c r="B50" s="35"/>
      <c r="F50" s="35"/>
    </row>
    <row r="51" ht="15.75" customHeight="1">
      <c r="B51" s="35"/>
      <c r="F51" s="35"/>
    </row>
    <row r="52" ht="15.75" customHeight="1">
      <c r="B52" s="35"/>
      <c r="F52" s="35"/>
    </row>
    <row r="53" ht="15.75" customHeight="1">
      <c r="B53" s="35"/>
      <c r="F53" s="35"/>
    </row>
    <row r="54" ht="15.75" customHeight="1">
      <c r="B54" s="35"/>
      <c r="F54" s="35"/>
    </row>
    <row r="55" ht="15.75" customHeight="1">
      <c r="B55" s="35"/>
      <c r="F55" s="35"/>
    </row>
    <row r="56" ht="15.75" customHeight="1">
      <c r="B56" s="35"/>
      <c r="F56" s="35"/>
    </row>
    <row r="57" ht="15.75" customHeight="1">
      <c r="B57" s="35"/>
      <c r="F57" s="35"/>
    </row>
    <row r="58" ht="15.75" customHeight="1">
      <c r="B58" s="35"/>
      <c r="F58" s="35"/>
    </row>
    <row r="59" ht="15.75" customHeight="1">
      <c r="B59" s="35"/>
      <c r="F59" s="35"/>
    </row>
    <row r="60" ht="15.75" customHeight="1">
      <c r="B60" s="35"/>
      <c r="F60" s="35"/>
    </row>
    <row r="61" ht="15.75" customHeight="1">
      <c r="B61" s="35"/>
      <c r="F61" s="35"/>
    </row>
    <row r="62" ht="15.75" customHeight="1">
      <c r="B62" s="35"/>
      <c r="F62" s="35"/>
    </row>
    <row r="63" ht="15.75" customHeight="1">
      <c r="B63" s="35"/>
      <c r="F63" s="35"/>
    </row>
    <row r="64" ht="15.75" customHeight="1">
      <c r="B64" s="35"/>
      <c r="F64" s="35"/>
    </row>
    <row r="65" ht="15.75" customHeight="1">
      <c r="B65" s="35"/>
      <c r="F65" s="35"/>
    </row>
    <row r="66" ht="15.75" customHeight="1">
      <c r="B66" s="35"/>
      <c r="F66" s="35"/>
    </row>
    <row r="67" ht="15.75" customHeight="1">
      <c r="B67" s="35"/>
      <c r="F67" s="35"/>
    </row>
    <row r="68" ht="15.75" customHeight="1">
      <c r="B68" s="35"/>
      <c r="F68" s="35"/>
    </row>
    <row r="69" ht="15.75" customHeight="1">
      <c r="B69" s="35"/>
      <c r="F69" s="35"/>
    </row>
    <row r="70" ht="15.75" customHeight="1">
      <c r="B70" s="35"/>
      <c r="F70" s="35"/>
    </row>
    <row r="71" ht="15.75" customHeight="1">
      <c r="B71" s="35"/>
      <c r="F71" s="35"/>
    </row>
    <row r="72" ht="15.75" customHeight="1">
      <c r="B72" s="35"/>
      <c r="F72" s="35"/>
    </row>
    <row r="73" ht="15.75" customHeight="1">
      <c r="B73" s="35"/>
      <c r="F73" s="35"/>
    </row>
    <row r="74" ht="15.75" customHeight="1">
      <c r="B74" s="35"/>
      <c r="F74" s="35"/>
    </row>
    <row r="75" ht="15.75" customHeight="1">
      <c r="B75" s="35"/>
      <c r="F75" s="35"/>
    </row>
    <row r="76" ht="15.75" customHeight="1">
      <c r="B76" s="35"/>
      <c r="F76" s="35"/>
    </row>
    <row r="77" ht="15.75" customHeight="1">
      <c r="B77" s="35"/>
      <c r="F77" s="35"/>
    </row>
    <row r="78" ht="15.75" customHeight="1">
      <c r="B78" s="35"/>
      <c r="F78" s="35"/>
    </row>
    <row r="79" ht="15.75" customHeight="1">
      <c r="B79" s="35"/>
      <c r="F79" s="35"/>
    </row>
    <row r="80" ht="15.75" customHeight="1">
      <c r="B80" s="35"/>
      <c r="F80" s="35"/>
    </row>
    <row r="81" ht="15.75" customHeight="1">
      <c r="B81" s="35"/>
      <c r="F81" s="35"/>
    </row>
    <row r="82" ht="15.75" customHeight="1">
      <c r="B82" s="35"/>
      <c r="F82" s="35"/>
    </row>
    <row r="83" ht="15.75" customHeight="1">
      <c r="B83" s="35"/>
      <c r="F83" s="35"/>
    </row>
    <row r="84" ht="15.75" customHeight="1">
      <c r="B84" s="35"/>
      <c r="F84" s="35"/>
    </row>
    <row r="85" ht="15.75" customHeight="1">
      <c r="B85" s="35"/>
      <c r="F85" s="35"/>
    </row>
    <row r="86" ht="15.75" customHeight="1">
      <c r="B86" s="35"/>
      <c r="F86" s="35"/>
    </row>
    <row r="87" ht="15.75" customHeight="1">
      <c r="B87" s="35"/>
      <c r="F87" s="35"/>
    </row>
    <row r="88" ht="15.75" customHeight="1">
      <c r="B88" s="35"/>
      <c r="F88" s="35"/>
    </row>
    <row r="89" ht="15.75" customHeight="1">
      <c r="B89" s="35"/>
      <c r="F89" s="35"/>
    </row>
    <row r="90" ht="15.75" customHeight="1">
      <c r="B90" s="35"/>
      <c r="F90" s="35"/>
    </row>
    <row r="91" ht="15.75" customHeight="1">
      <c r="B91" s="35"/>
      <c r="F91" s="35"/>
    </row>
    <row r="92" ht="15.75" customHeight="1">
      <c r="B92" s="35"/>
      <c r="F92" s="35"/>
    </row>
    <row r="93" ht="15.75" customHeight="1">
      <c r="B93" s="35"/>
      <c r="F93" s="35"/>
    </row>
    <row r="94" ht="15.75" customHeight="1">
      <c r="B94" s="35"/>
      <c r="F94" s="35"/>
    </row>
    <row r="95" ht="15.75" customHeight="1">
      <c r="B95" s="35"/>
      <c r="F95" s="35"/>
    </row>
    <row r="96" ht="15.75" customHeight="1">
      <c r="B96" s="35"/>
      <c r="F96" s="35"/>
    </row>
    <row r="97" ht="15.75" customHeight="1">
      <c r="B97" s="35"/>
      <c r="F97" s="35"/>
    </row>
    <row r="98" ht="15.75" customHeight="1">
      <c r="B98" s="35"/>
      <c r="F98" s="35"/>
    </row>
    <row r="99" ht="15.75" customHeight="1">
      <c r="B99" s="35"/>
      <c r="F99" s="35"/>
    </row>
    <row r="100" ht="15.75" customHeight="1">
      <c r="B100" s="35"/>
      <c r="F100" s="35"/>
    </row>
    <row r="101" ht="15.75" customHeight="1">
      <c r="B101" s="35"/>
      <c r="F101" s="35"/>
    </row>
    <row r="102" ht="15.75" customHeight="1">
      <c r="B102" s="35"/>
      <c r="F102" s="35"/>
    </row>
    <row r="103" ht="15.75" customHeight="1">
      <c r="B103" s="35"/>
      <c r="F103" s="35"/>
    </row>
    <row r="104" ht="15.75" customHeight="1">
      <c r="B104" s="35"/>
      <c r="F104" s="35"/>
    </row>
    <row r="105" ht="15.75" customHeight="1">
      <c r="B105" s="35"/>
      <c r="F105" s="35"/>
    </row>
    <row r="106" ht="15.75" customHeight="1">
      <c r="B106" s="35"/>
      <c r="F106" s="35"/>
    </row>
    <row r="107" ht="15.75" customHeight="1">
      <c r="B107" s="35"/>
      <c r="F107" s="35"/>
    </row>
    <row r="108" ht="15.75" customHeight="1">
      <c r="B108" s="35"/>
      <c r="F108" s="35"/>
    </row>
    <row r="109" ht="15.75" customHeight="1">
      <c r="B109" s="35"/>
      <c r="F109" s="35"/>
    </row>
    <row r="110" ht="15.75" customHeight="1">
      <c r="B110" s="35"/>
      <c r="F110" s="35"/>
    </row>
    <row r="111" ht="15.75" customHeight="1">
      <c r="B111" s="35"/>
      <c r="F111" s="35"/>
    </row>
    <row r="112" ht="15.75" customHeight="1">
      <c r="B112" s="35"/>
      <c r="F112" s="35"/>
    </row>
    <row r="113" ht="15.75" customHeight="1">
      <c r="B113" s="35"/>
      <c r="F113" s="35"/>
    </row>
    <row r="114" ht="15.75" customHeight="1">
      <c r="B114" s="35"/>
      <c r="F114" s="35"/>
    </row>
    <row r="115" ht="15.75" customHeight="1">
      <c r="B115" s="35"/>
      <c r="F115" s="35"/>
    </row>
    <row r="116" ht="15.75" customHeight="1">
      <c r="B116" s="35"/>
      <c r="F116" s="35"/>
    </row>
    <row r="117" ht="15.75" customHeight="1">
      <c r="B117" s="35"/>
      <c r="F117" s="35"/>
    </row>
    <row r="118" ht="15.75" customHeight="1">
      <c r="B118" s="35"/>
      <c r="F118" s="35"/>
    </row>
    <row r="119" ht="15.75" customHeight="1">
      <c r="B119" s="35"/>
      <c r="F119" s="35"/>
    </row>
    <row r="120" ht="15.75" customHeight="1">
      <c r="B120" s="35"/>
      <c r="F120" s="35"/>
    </row>
    <row r="121" ht="15.75" customHeight="1">
      <c r="B121" s="35"/>
      <c r="F121" s="35"/>
    </row>
    <row r="122" ht="15.75" customHeight="1">
      <c r="B122" s="35"/>
      <c r="F122" s="35"/>
    </row>
    <row r="123" ht="15.75" customHeight="1">
      <c r="B123" s="35"/>
      <c r="F123" s="35"/>
    </row>
    <row r="124" ht="15.75" customHeight="1">
      <c r="B124" s="35"/>
      <c r="F124" s="35"/>
    </row>
    <row r="125" ht="15.75" customHeight="1">
      <c r="B125" s="35"/>
      <c r="F125" s="35"/>
    </row>
    <row r="126" ht="15.75" customHeight="1">
      <c r="B126" s="35"/>
      <c r="F126" s="35"/>
    </row>
    <row r="127" ht="15.75" customHeight="1">
      <c r="B127" s="35"/>
      <c r="F127" s="35"/>
    </row>
    <row r="128" ht="15.75" customHeight="1">
      <c r="B128" s="35"/>
      <c r="F128" s="35"/>
    </row>
    <row r="129" ht="15.75" customHeight="1">
      <c r="B129" s="35"/>
      <c r="F129" s="35"/>
    </row>
    <row r="130" ht="15.75" customHeight="1">
      <c r="B130" s="35"/>
      <c r="F130" s="35"/>
    </row>
    <row r="131" ht="15.75" customHeight="1">
      <c r="B131" s="35"/>
      <c r="F131" s="35"/>
    </row>
    <row r="132" ht="15.75" customHeight="1">
      <c r="B132" s="35"/>
      <c r="F132" s="35"/>
    </row>
    <row r="133" ht="15.75" customHeight="1">
      <c r="B133" s="35"/>
      <c r="F133" s="35"/>
    </row>
    <row r="134" ht="15.75" customHeight="1">
      <c r="B134" s="35"/>
      <c r="F134" s="35"/>
    </row>
    <row r="135" ht="15.75" customHeight="1">
      <c r="B135" s="35"/>
      <c r="F135" s="35"/>
    </row>
    <row r="136" ht="15.75" customHeight="1">
      <c r="B136" s="35"/>
      <c r="F136" s="35"/>
    </row>
    <row r="137" ht="15.75" customHeight="1">
      <c r="B137" s="35"/>
      <c r="F137" s="35"/>
    </row>
    <row r="138" ht="15.75" customHeight="1">
      <c r="B138" s="35"/>
      <c r="F138" s="35"/>
    </row>
    <row r="139" ht="15.75" customHeight="1">
      <c r="B139" s="35"/>
      <c r="F139" s="35"/>
    </row>
    <row r="140" ht="15.75" customHeight="1">
      <c r="B140" s="35"/>
      <c r="F140" s="35"/>
    </row>
    <row r="141" ht="15.75" customHeight="1">
      <c r="B141" s="35"/>
      <c r="F141" s="35"/>
    </row>
    <row r="142" ht="15.75" customHeight="1">
      <c r="B142" s="35"/>
      <c r="F142" s="35"/>
    </row>
    <row r="143" ht="15.75" customHeight="1">
      <c r="B143" s="35"/>
      <c r="F143" s="35"/>
    </row>
    <row r="144" ht="15.75" customHeight="1">
      <c r="B144" s="35"/>
      <c r="F144" s="35"/>
    </row>
    <row r="145" ht="15.75" customHeight="1">
      <c r="B145" s="35"/>
      <c r="F145" s="35"/>
    </row>
    <row r="146" ht="15.75" customHeight="1">
      <c r="B146" s="35"/>
      <c r="F146" s="35"/>
    </row>
    <row r="147" ht="15.75" customHeight="1">
      <c r="B147" s="35"/>
      <c r="F147" s="35"/>
    </row>
    <row r="148" ht="15.75" customHeight="1">
      <c r="B148" s="35"/>
      <c r="F148" s="35"/>
    </row>
    <row r="149" ht="15.75" customHeight="1">
      <c r="B149" s="35"/>
      <c r="F149" s="35"/>
    </row>
    <row r="150" ht="15.75" customHeight="1">
      <c r="B150" s="35"/>
      <c r="F150" s="35"/>
    </row>
    <row r="151" ht="15.75" customHeight="1">
      <c r="B151" s="35"/>
      <c r="F151" s="35"/>
    </row>
    <row r="152" ht="15.75" customHeight="1">
      <c r="B152" s="35"/>
      <c r="F152" s="35"/>
    </row>
    <row r="153" ht="15.75" customHeight="1">
      <c r="B153" s="35"/>
      <c r="F153" s="35"/>
    </row>
    <row r="154" ht="15.75" customHeight="1">
      <c r="B154" s="35"/>
      <c r="F154" s="35"/>
    </row>
    <row r="155" ht="15.75" customHeight="1">
      <c r="B155" s="35"/>
      <c r="F155" s="35"/>
    </row>
    <row r="156" ht="15.75" customHeight="1">
      <c r="B156" s="35"/>
      <c r="F156" s="35"/>
    </row>
    <row r="157" ht="15.75" customHeight="1">
      <c r="B157" s="35"/>
      <c r="F157" s="35"/>
    </row>
    <row r="158" ht="15.75" customHeight="1">
      <c r="B158" s="35"/>
      <c r="F158" s="35"/>
    </row>
    <row r="159" ht="15.75" customHeight="1">
      <c r="B159" s="35"/>
      <c r="F159" s="35"/>
    </row>
    <row r="160" ht="15.75" customHeight="1">
      <c r="B160" s="35"/>
      <c r="F160" s="35"/>
    </row>
    <row r="161" ht="15.75" customHeight="1">
      <c r="B161" s="35"/>
      <c r="F161" s="35"/>
    </row>
    <row r="162" ht="15.75" customHeight="1">
      <c r="B162" s="35"/>
      <c r="F162" s="35"/>
    </row>
    <row r="163" ht="15.75" customHeight="1">
      <c r="B163" s="35"/>
      <c r="F163" s="35"/>
    </row>
    <row r="164" ht="15.75" customHeight="1">
      <c r="B164" s="35"/>
      <c r="F164" s="35"/>
    </row>
    <row r="165" ht="15.75" customHeight="1">
      <c r="B165" s="35"/>
      <c r="F165" s="35"/>
    </row>
    <row r="166" ht="15.75" customHeight="1">
      <c r="B166" s="35"/>
      <c r="F166" s="35"/>
    </row>
    <row r="167" ht="15.75" customHeight="1">
      <c r="B167" s="35"/>
      <c r="F167" s="35"/>
    </row>
    <row r="168" ht="15.75" customHeight="1">
      <c r="B168" s="35"/>
      <c r="F168" s="35"/>
    </row>
    <row r="169" ht="15.75" customHeight="1">
      <c r="B169" s="35"/>
      <c r="F169" s="35"/>
    </row>
    <row r="170" ht="15.75" customHeight="1">
      <c r="B170" s="35"/>
      <c r="F170" s="35"/>
    </row>
    <row r="171" ht="15.75" customHeight="1">
      <c r="B171" s="35"/>
      <c r="F171" s="35"/>
    </row>
    <row r="172" ht="15.75" customHeight="1">
      <c r="B172" s="35"/>
      <c r="F172" s="35"/>
    </row>
    <row r="173" ht="15.75" customHeight="1">
      <c r="B173" s="35"/>
      <c r="F173" s="35"/>
    </row>
    <row r="174" ht="15.75" customHeight="1">
      <c r="B174" s="35"/>
      <c r="F174" s="35"/>
    </row>
    <row r="175" ht="15.75" customHeight="1">
      <c r="B175" s="35"/>
      <c r="F175" s="35"/>
    </row>
    <row r="176" ht="15.75" customHeight="1">
      <c r="B176" s="35"/>
      <c r="F176" s="35"/>
    </row>
    <row r="177" ht="15.75" customHeight="1">
      <c r="B177" s="35"/>
      <c r="F177" s="35"/>
    </row>
    <row r="178" ht="15.75" customHeight="1">
      <c r="B178" s="35"/>
      <c r="F178" s="35"/>
    </row>
    <row r="179" ht="15.75" customHeight="1">
      <c r="B179" s="35"/>
      <c r="F179" s="35"/>
    </row>
    <row r="180" ht="15.75" customHeight="1">
      <c r="B180" s="35"/>
      <c r="F180" s="35"/>
    </row>
    <row r="181" ht="15.75" customHeight="1">
      <c r="B181" s="35"/>
      <c r="F181" s="35"/>
    </row>
    <row r="182" ht="15.75" customHeight="1">
      <c r="B182" s="35"/>
      <c r="F182" s="35"/>
    </row>
    <row r="183" ht="15.75" customHeight="1">
      <c r="B183" s="35"/>
      <c r="F183" s="35"/>
    </row>
    <row r="184" ht="15.75" customHeight="1">
      <c r="B184" s="35"/>
      <c r="F184" s="35"/>
    </row>
    <row r="185" ht="15.75" customHeight="1">
      <c r="B185" s="35"/>
      <c r="F185" s="35"/>
    </row>
    <row r="186" ht="15.75" customHeight="1">
      <c r="B186" s="35"/>
      <c r="F186" s="35"/>
    </row>
    <row r="187" ht="15.75" customHeight="1">
      <c r="B187" s="35"/>
      <c r="F187" s="35"/>
    </row>
    <row r="188" ht="15.75" customHeight="1">
      <c r="B188" s="35"/>
      <c r="F188" s="35"/>
    </row>
    <row r="189" ht="15.75" customHeight="1">
      <c r="B189" s="35"/>
      <c r="F189" s="35"/>
    </row>
    <row r="190" ht="15.75" customHeight="1">
      <c r="B190" s="35"/>
      <c r="F190" s="35"/>
    </row>
    <row r="191" ht="15.75" customHeight="1">
      <c r="B191" s="35"/>
      <c r="F191" s="35"/>
    </row>
    <row r="192" ht="15.75" customHeight="1">
      <c r="B192" s="35"/>
      <c r="F192" s="35"/>
    </row>
    <row r="193" ht="15.75" customHeight="1">
      <c r="B193" s="35"/>
      <c r="F193" s="35"/>
    </row>
    <row r="194" ht="15.75" customHeight="1">
      <c r="B194" s="35"/>
      <c r="F194" s="35"/>
    </row>
    <row r="195" ht="15.75" customHeight="1">
      <c r="B195" s="35"/>
      <c r="F195" s="35"/>
    </row>
    <row r="196" ht="15.75" customHeight="1">
      <c r="B196" s="35"/>
      <c r="F196" s="35"/>
    </row>
    <row r="197" ht="15.75" customHeight="1">
      <c r="B197" s="35"/>
      <c r="F197" s="35"/>
    </row>
    <row r="198" ht="15.75" customHeight="1">
      <c r="B198" s="35"/>
      <c r="F198" s="35"/>
    </row>
    <row r="199" ht="15.75" customHeight="1">
      <c r="B199" s="35"/>
      <c r="F199" s="35"/>
    </row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F$10"/>
  <mergeCells count="2">
    <mergeCell ref="A1:F1"/>
    <mergeCell ref="A2:F2"/>
  </mergeCells>
  <conditionalFormatting sqref="B4:B10">
    <cfRule type="cellIs" dxfId="2" priority="1" operator="equal">
      <formula>"Critical"</formula>
    </cfRule>
  </conditionalFormatting>
  <conditionalFormatting sqref="B4:B10">
    <cfRule type="cellIs" dxfId="1" priority="2" operator="equal">
      <formula>"High"</formula>
    </cfRule>
  </conditionalFormatting>
  <conditionalFormatting sqref="B4:B10">
    <cfRule type="cellIs" dxfId="3" priority="3" operator="equal">
      <formula>"Medium"</formula>
    </cfRule>
  </conditionalFormatting>
  <conditionalFormatting sqref="B4:B10">
    <cfRule type="cellIs" dxfId="4" priority="4" operator="equal">
      <formula>"Low"</formula>
    </cfRule>
  </conditionalFormatting>
  <conditionalFormatting sqref="F4:F10">
    <cfRule type="cellIs" dxfId="2" priority="5" operator="equal">
      <formula>"Open"</formula>
    </cfRule>
  </conditionalFormatting>
  <conditionalFormatting sqref="F4:F10">
    <cfRule type="cellIs" dxfId="1" priority="6" operator="equal">
      <formula>"In Progress"</formula>
    </cfRule>
  </conditionalFormatting>
  <conditionalFormatting sqref="F4:F10">
    <cfRule type="cellIs" dxfId="0" priority="7" operator="equal">
      <formula>"Fixed"</formula>
    </cfRule>
  </conditionalFormatting>
  <conditionalFormatting sqref="F4:F10">
    <cfRule type="cellIs" dxfId="4" priority="8" operator="equal">
      <formula>"Won't Fix"</formula>
    </cfRule>
  </conditionalFormatting>
  <conditionalFormatting sqref="C4:C10">
    <cfRule type="colorScale" priority="9">
      <colorScale>
        <cfvo type="min" val="0"/>
        <cfvo type="max" val="0"/>
        <color rgb="FFE1F0FF"/>
        <color rgb="FF1E98FF"/>
      </colorScale>
    </cfRule>
  </conditionalFormatting>
  <dataValidations>
    <dataValidation type="list" allowBlank="1" sqref="F4:F199">
      <formula1>"Open,In Progress,Fixed,Won't Fix"</formula1>
    </dataValidation>
    <dataValidation type="list" allowBlank="1" sqref="B4:B199">
      <formula1>"Critical,High,Medium,Low"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98FF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4.0"/>
    <col customWidth="1" min="2" max="2" width="16.0"/>
    <col customWidth="1" min="3" max="3" width="20.0"/>
    <col customWidth="1" min="4" max="4" width="19.29"/>
    <col customWidth="1" min="5" max="5" width="17.86"/>
    <col customWidth="1" min="6" max="26" width="8.71"/>
  </cols>
  <sheetData>
    <row r="1" ht="25.5" customHeight="1">
      <c r="A1" s="30" t="s">
        <v>98</v>
      </c>
      <c r="B1" s="30" t="s">
        <v>15</v>
      </c>
      <c r="C1" s="30" t="s">
        <v>16</v>
      </c>
      <c r="D1" s="30" t="s">
        <v>50</v>
      </c>
      <c r="E1" s="30" t="s">
        <v>99</v>
      </c>
    </row>
    <row r="2" ht="24.0" customHeight="1">
      <c r="A2" s="31" t="s">
        <v>100</v>
      </c>
      <c r="B2" s="31" t="s">
        <v>22</v>
      </c>
      <c r="C2" s="31" t="s">
        <v>32</v>
      </c>
      <c r="D2" s="31" t="s">
        <v>56</v>
      </c>
      <c r="E2" s="31" t="s">
        <v>101</v>
      </c>
    </row>
    <row r="3" ht="24.0" customHeight="1">
      <c r="A3" s="33" t="s">
        <v>102</v>
      </c>
      <c r="B3" s="33" t="s">
        <v>35</v>
      </c>
      <c r="C3" s="33" t="s">
        <v>25</v>
      </c>
      <c r="D3" s="33" t="s">
        <v>53</v>
      </c>
      <c r="E3" s="33" t="s">
        <v>103</v>
      </c>
    </row>
    <row r="4" ht="24.0" customHeight="1">
      <c r="A4" s="31" t="s">
        <v>104</v>
      </c>
      <c r="B4" s="31" t="s">
        <v>42</v>
      </c>
      <c r="C4" s="31" t="s">
        <v>27</v>
      </c>
      <c r="D4" s="31" t="s">
        <v>59</v>
      </c>
      <c r="E4" s="31" t="s">
        <v>101</v>
      </c>
    </row>
    <row r="5" ht="24.0" customHeight="1">
      <c r="A5" s="33" t="s">
        <v>105</v>
      </c>
      <c r="B5" s="33" t="s">
        <v>39</v>
      </c>
      <c r="C5" s="33" t="s">
        <v>25</v>
      </c>
      <c r="D5" s="33" t="s">
        <v>63</v>
      </c>
      <c r="E5" s="33" t="s">
        <v>101</v>
      </c>
    </row>
    <row r="6" ht="24.0" customHeight="1">
      <c r="A6" s="31" t="s">
        <v>106</v>
      </c>
      <c r="B6" s="31" t="s">
        <v>45</v>
      </c>
      <c r="C6" s="31" t="s">
        <v>27</v>
      </c>
      <c r="D6" s="31" t="s">
        <v>59</v>
      </c>
      <c r="E6" s="31" t="s">
        <v>103</v>
      </c>
    </row>
    <row r="7" ht="24.0" customHeight="1">
      <c r="A7" s="33" t="s">
        <v>107</v>
      </c>
      <c r="B7" s="33" t="s">
        <v>39</v>
      </c>
      <c r="C7" s="33" t="s">
        <v>29</v>
      </c>
      <c r="D7" s="33" t="s">
        <v>61</v>
      </c>
      <c r="E7" s="33" t="s">
        <v>108</v>
      </c>
    </row>
    <row r="8" ht="24.0" customHeight="1">
      <c r="A8" s="31" t="s">
        <v>109</v>
      </c>
      <c r="B8" s="31" t="s">
        <v>39</v>
      </c>
      <c r="C8" s="31" t="s">
        <v>23</v>
      </c>
      <c r="D8" s="31" t="s">
        <v>59</v>
      </c>
      <c r="E8" s="31" t="s">
        <v>103</v>
      </c>
    </row>
    <row r="9" ht="24.0" customHeight="1">
      <c r="A9" s="33" t="s">
        <v>110</v>
      </c>
      <c r="B9" s="33" t="s">
        <v>45</v>
      </c>
      <c r="C9" s="33" t="s">
        <v>32</v>
      </c>
      <c r="D9" s="33" t="s">
        <v>56</v>
      </c>
      <c r="E9" s="33" t="s">
        <v>101</v>
      </c>
    </row>
    <row r="10" ht="24.0" customHeight="1">
      <c r="A10" s="31" t="s">
        <v>111</v>
      </c>
      <c r="B10" s="31" t="s">
        <v>35</v>
      </c>
      <c r="C10" s="31" t="s">
        <v>25</v>
      </c>
      <c r="D10" s="31" t="s">
        <v>70</v>
      </c>
      <c r="E10" s="31" t="s">
        <v>108</v>
      </c>
    </row>
    <row r="11" ht="24.0" customHeight="1">
      <c r="A11" s="33" t="s">
        <v>112</v>
      </c>
      <c r="B11" s="33" t="s">
        <v>22</v>
      </c>
      <c r="C11" s="33" t="s">
        <v>29</v>
      </c>
      <c r="D11" s="33" t="s">
        <v>53</v>
      </c>
      <c r="E11" s="33" t="s">
        <v>108</v>
      </c>
    </row>
    <row r="12">
      <c r="B12" s="35"/>
      <c r="D12" s="35"/>
      <c r="E12" s="35"/>
    </row>
    <row r="13">
      <c r="A13" s="28" t="s">
        <v>13</v>
      </c>
      <c r="B13" s="35"/>
      <c r="D13" s="35"/>
      <c r="E13" s="35"/>
    </row>
    <row r="14">
      <c r="A14" s="29"/>
      <c r="B14" s="35"/>
      <c r="D14" s="35"/>
      <c r="E14" s="35"/>
    </row>
    <row r="15">
      <c r="B15" s="35"/>
      <c r="D15" s="35"/>
      <c r="E15" s="35"/>
    </row>
    <row r="16">
      <c r="B16" s="35"/>
      <c r="D16" s="35"/>
      <c r="E16" s="35"/>
    </row>
    <row r="17">
      <c r="B17" s="35"/>
      <c r="D17" s="35"/>
      <c r="E17" s="35"/>
    </row>
    <row r="18">
      <c r="B18" s="35"/>
      <c r="D18" s="35"/>
      <c r="E18" s="35"/>
    </row>
    <row r="19">
      <c r="B19" s="35"/>
      <c r="D19" s="35"/>
      <c r="E19" s="35"/>
    </row>
    <row r="20">
      <c r="B20" s="35"/>
      <c r="D20" s="35"/>
      <c r="E20" s="35"/>
    </row>
    <row r="21" ht="15.75" customHeight="1">
      <c r="B21" s="35"/>
      <c r="D21" s="35"/>
      <c r="E21" s="35"/>
    </row>
    <row r="22" ht="15.75" customHeight="1">
      <c r="B22" s="35"/>
      <c r="D22" s="35"/>
      <c r="E22" s="35"/>
    </row>
    <row r="23" ht="15.75" customHeight="1">
      <c r="B23" s="35"/>
      <c r="D23" s="35"/>
      <c r="E23" s="35"/>
    </row>
    <row r="24" ht="15.75" customHeight="1">
      <c r="B24" s="35"/>
      <c r="D24" s="35"/>
      <c r="E24" s="35"/>
    </row>
    <row r="25" ht="15.75" customHeight="1">
      <c r="B25" s="35"/>
      <c r="D25" s="35"/>
      <c r="E25" s="35"/>
    </row>
    <row r="26" ht="15.75" customHeight="1">
      <c r="B26" s="35"/>
      <c r="D26" s="35"/>
      <c r="E26" s="35"/>
    </row>
    <row r="27" ht="15.75" customHeight="1">
      <c r="B27" s="35"/>
      <c r="D27" s="35"/>
      <c r="E27" s="35"/>
    </row>
    <row r="28" ht="15.75" customHeight="1">
      <c r="B28" s="35"/>
      <c r="D28" s="35"/>
      <c r="E28" s="35"/>
    </row>
    <row r="29" ht="15.75" customHeight="1">
      <c r="B29" s="35"/>
      <c r="D29" s="35"/>
      <c r="E29" s="35"/>
    </row>
    <row r="30" ht="15.75" customHeight="1">
      <c r="B30" s="35"/>
      <c r="D30" s="35"/>
      <c r="E30" s="35"/>
    </row>
    <row r="31" ht="15.75" customHeight="1">
      <c r="B31" s="35"/>
      <c r="D31" s="35"/>
      <c r="E31" s="35"/>
    </row>
    <row r="32" ht="15.75" customHeight="1">
      <c r="B32" s="35"/>
      <c r="D32" s="35"/>
      <c r="E32" s="35"/>
    </row>
    <row r="33" ht="15.75" customHeight="1">
      <c r="B33" s="35"/>
      <c r="D33" s="35"/>
      <c r="E33" s="35"/>
    </row>
    <row r="34" ht="15.75" customHeight="1">
      <c r="B34" s="35"/>
      <c r="D34" s="35"/>
      <c r="E34" s="35"/>
    </row>
    <row r="35" ht="15.75" customHeight="1">
      <c r="B35" s="35"/>
      <c r="D35" s="35"/>
      <c r="E35" s="35"/>
    </row>
    <row r="36" ht="15.75" customHeight="1">
      <c r="B36" s="35"/>
      <c r="D36" s="35"/>
      <c r="E36" s="35"/>
    </row>
    <row r="37" ht="15.75" customHeight="1">
      <c r="B37" s="35"/>
      <c r="D37" s="35"/>
      <c r="E37" s="35"/>
    </row>
    <row r="38" ht="15.75" customHeight="1">
      <c r="B38" s="35"/>
      <c r="D38" s="35"/>
      <c r="E38" s="35"/>
    </row>
    <row r="39" ht="15.75" customHeight="1">
      <c r="B39" s="35"/>
      <c r="D39" s="35"/>
      <c r="E39" s="35"/>
    </row>
    <row r="40" ht="15.75" customHeight="1">
      <c r="B40" s="35"/>
      <c r="D40" s="35"/>
      <c r="E40" s="35"/>
    </row>
    <row r="41" ht="15.75" customHeight="1">
      <c r="B41" s="35"/>
      <c r="D41" s="35"/>
      <c r="E41" s="35"/>
    </row>
    <row r="42" ht="15.75" customHeight="1">
      <c r="B42" s="35"/>
      <c r="D42" s="35"/>
      <c r="E42" s="35"/>
    </row>
    <row r="43" ht="15.75" customHeight="1">
      <c r="B43" s="35"/>
      <c r="D43" s="35"/>
      <c r="E43" s="35"/>
    </row>
    <row r="44" ht="15.75" customHeight="1">
      <c r="B44" s="35"/>
      <c r="D44" s="35"/>
      <c r="E44" s="35"/>
    </row>
    <row r="45" ht="15.75" customHeight="1">
      <c r="B45" s="35"/>
      <c r="D45" s="35"/>
      <c r="E45" s="35"/>
    </row>
    <row r="46" ht="15.75" customHeight="1">
      <c r="B46" s="35"/>
      <c r="D46" s="35"/>
      <c r="E46" s="35"/>
    </row>
    <row r="47" ht="15.75" customHeight="1">
      <c r="B47" s="35"/>
      <c r="D47" s="35"/>
      <c r="E47" s="35"/>
    </row>
    <row r="48" ht="15.75" customHeight="1">
      <c r="B48" s="35"/>
      <c r="D48" s="35"/>
      <c r="E48" s="35"/>
    </row>
    <row r="49" ht="15.75" customHeight="1">
      <c r="B49" s="35"/>
      <c r="D49" s="35"/>
      <c r="E49" s="35"/>
    </row>
    <row r="50" ht="15.75" customHeight="1">
      <c r="B50" s="35"/>
      <c r="D50" s="35"/>
      <c r="E50" s="35"/>
    </row>
    <row r="51" ht="15.75" customHeight="1">
      <c r="B51" s="35"/>
      <c r="D51" s="35"/>
      <c r="E51" s="35"/>
    </row>
    <row r="52" ht="15.75" customHeight="1">
      <c r="B52" s="35"/>
      <c r="D52" s="35"/>
      <c r="E52" s="35"/>
    </row>
    <row r="53" ht="15.75" customHeight="1">
      <c r="B53" s="35"/>
      <c r="D53" s="35"/>
      <c r="E53" s="35"/>
    </row>
    <row r="54" ht="15.75" customHeight="1">
      <c r="B54" s="35"/>
      <c r="D54" s="35"/>
      <c r="E54" s="35"/>
    </row>
    <row r="55" ht="15.75" customHeight="1">
      <c r="B55" s="35"/>
      <c r="D55" s="35"/>
      <c r="E55" s="35"/>
    </row>
    <row r="56" ht="15.75" customHeight="1">
      <c r="B56" s="35"/>
      <c r="D56" s="35"/>
      <c r="E56" s="35"/>
    </row>
    <row r="57" ht="15.75" customHeight="1">
      <c r="B57" s="35"/>
      <c r="D57" s="35"/>
      <c r="E57" s="35"/>
    </row>
    <row r="58" ht="15.75" customHeight="1">
      <c r="B58" s="35"/>
      <c r="D58" s="35"/>
      <c r="E58" s="35"/>
    </row>
    <row r="59" ht="15.75" customHeight="1">
      <c r="B59" s="35"/>
      <c r="D59" s="35"/>
      <c r="E59" s="35"/>
    </row>
    <row r="60" ht="15.75" customHeight="1">
      <c r="B60" s="35"/>
      <c r="D60" s="35"/>
      <c r="E60" s="35"/>
    </row>
    <row r="61" ht="15.75" customHeight="1">
      <c r="B61" s="35"/>
      <c r="D61" s="35"/>
      <c r="E61" s="35"/>
    </row>
    <row r="62" ht="15.75" customHeight="1">
      <c r="B62" s="35"/>
      <c r="D62" s="35"/>
      <c r="E62" s="35"/>
    </row>
    <row r="63" ht="15.75" customHeight="1">
      <c r="B63" s="35"/>
      <c r="D63" s="35"/>
      <c r="E63" s="35"/>
    </row>
    <row r="64" ht="15.75" customHeight="1">
      <c r="B64" s="35"/>
      <c r="D64" s="35"/>
      <c r="E64" s="35"/>
    </row>
    <row r="65" ht="15.75" customHeight="1">
      <c r="B65" s="35"/>
      <c r="D65" s="35"/>
      <c r="E65" s="35"/>
    </row>
    <row r="66" ht="15.75" customHeight="1">
      <c r="B66" s="35"/>
      <c r="D66" s="35"/>
      <c r="E66" s="35"/>
    </row>
    <row r="67" ht="15.75" customHeight="1">
      <c r="B67" s="35"/>
      <c r="D67" s="35"/>
      <c r="E67" s="35"/>
    </row>
    <row r="68" ht="15.75" customHeight="1">
      <c r="B68" s="35"/>
      <c r="D68" s="35"/>
      <c r="E68" s="35"/>
    </row>
    <row r="69" ht="15.75" customHeight="1">
      <c r="B69" s="35"/>
      <c r="D69" s="35"/>
      <c r="E69" s="35"/>
    </row>
    <row r="70" ht="15.75" customHeight="1">
      <c r="B70" s="35"/>
      <c r="D70" s="35"/>
      <c r="E70" s="35"/>
    </row>
    <row r="71" ht="15.75" customHeight="1">
      <c r="B71" s="35"/>
      <c r="D71" s="35"/>
      <c r="E71" s="35"/>
    </row>
    <row r="72" ht="15.75" customHeight="1">
      <c r="B72" s="35"/>
      <c r="D72" s="35"/>
      <c r="E72" s="35"/>
    </row>
    <row r="73" ht="15.75" customHeight="1">
      <c r="B73" s="35"/>
      <c r="D73" s="35"/>
      <c r="E73" s="35"/>
    </row>
    <row r="74" ht="15.75" customHeight="1">
      <c r="B74" s="35"/>
      <c r="D74" s="35"/>
      <c r="E74" s="35"/>
    </row>
    <row r="75" ht="15.75" customHeight="1">
      <c r="B75" s="35"/>
      <c r="D75" s="35"/>
      <c r="E75" s="35"/>
    </row>
    <row r="76" ht="15.75" customHeight="1">
      <c r="B76" s="35"/>
      <c r="D76" s="35"/>
      <c r="E76" s="35"/>
    </row>
    <row r="77" ht="15.75" customHeight="1">
      <c r="B77" s="35"/>
      <c r="D77" s="35"/>
      <c r="E77" s="35"/>
    </row>
    <row r="78" ht="15.75" customHeight="1">
      <c r="B78" s="35"/>
      <c r="D78" s="35"/>
      <c r="E78" s="35"/>
    </row>
    <row r="79" ht="15.75" customHeight="1">
      <c r="B79" s="35"/>
      <c r="D79" s="35"/>
      <c r="E79" s="35"/>
    </row>
    <row r="80" ht="15.75" customHeight="1">
      <c r="B80" s="35"/>
      <c r="D80" s="35"/>
      <c r="E80" s="35"/>
    </row>
    <row r="81" ht="15.75" customHeight="1">
      <c r="B81" s="35"/>
      <c r="D81" s="35"/>
      <c r="E81" s="35"/>
    </row>
    <row r="82" ht="15.75" customHeight="1">
      <c r="B82" s="35"/>
      <c r="D82" s="35"/>
      <c r="E82" s="35"/>
    </row>
    <row r="83" ht="15.75" customHeight="1">
      <c r="B83" s="35"/>
      <c r="D83" s="35"/>
      <c r="E83" s="35"/>
    </row>
    <row r="84" ht="15.75" customHeight="1">
      <c r="B84" s="35"/>
      <c r="D84" s="35"/>
      <c r="E84" s="35"/>
    </row>
    <row r="85" ht="15.75" customHeight="1">
      <c r="B85" s="35"/>
      <c r="D85" s="35"/>
      <c r="E85" s="35"/>
    </row>
    <row r="86" ht="15.75" customHeight="1">
      <c r="B86" s="35"/>
      <c r="D86" s="35"/>
      <c r="E86" s="35"/>
    </row>
    <row r="87" ht="15.75" customHeight="1">
      <c r="B87" s="35"/>
      <c r="D87" s="35"/>
      <c r="E87" s="35"/>
    </row>
    <row r="88" ht="15.75" customHeight="1">
      <c r="B88" s="35"/>
      <c r="D88" s="35"/>
      <c r="E88" s="35"/>
    </row>
    <row r="89" ht="15.75" customHeight="1">
      <c r="B89" s="35"/>
      <c r="D89" s="35"/>
      <c r="E89" s="35"/>
    </row>
    <row r="90" ht="15.75" customHeight="1">
      <c r="B90" s="35"/>
      <c r="D90" s="35"/>
      <c r="E90" s="35"/>
    </row>
    <row r="91" ht="15.75" customHeight="1">
      <c r="B91" s="35"/>
      <c r="D91" s="35"/>
      <c r="E91" s="35"/>
    </row>
    <row r="92" ht="15.75" customHeight="1">
      <c r="B92" s="35"/>
      <c r="D92" s="35"/>
      <c r="E92" s="35"/>
    </row>
    <row r="93" ht="15.75" customHeight="1">
      <c r="B93" s="35"/>
      <c r="D93" s="35"/>
      <c r="E93" s="35"/>
    </row>
    <row r="94" ht="15.75" customHeight="1">
      <c r="B94" s="35"/>
      <c r="D94" s="35"/>
      <c r="E94" s="35"/>
    </row>
    <row r="95" ht="15.75" customHeight="1">
      <c r="B95" s="35"/>
      <c r="D95" s="35"/>
      <c r="E95" s="35"/>
    </row>
    <row r="96" ht="15.75" customHeight="1">
      <c r="B96" s="35"/>
      <c r="D96" s="35"/>
      <c r="E96" s="35"/>
    </row>
    <row r="97" ht="15.75" customHeight="1">
      <c r="B97" s="35"/>
      <c r="D97" s="35"/>
      <c r="E97" s="35"/>
    </row>
    <row r="98" ht="15.75" customHeight="1">
      <c r="B98" s="35"/>
      <c r="D98" s="35"/>
      <c r="E98" s="35"/>
    </row>
    <row r="99" ht="15.75" customHeight="1">
      <c r="B99" s="35"/>
      <c r="D99" s="35"/>
      <c r="E99" s="35"/>
    </row>
    <row r="100" ht="15.75" customHeight="1">
      <c r="B100" s="35"/>
      <c r="D100" s="35"/>
      <c r="E100" s="35"/>
    </row>
    <row r="101" ht="15.75" customHeight="1">
      <c r="B101" s="35"/>
      <c r="D101" s="35"/>
      <c r="E101" s="35"/>
    </row>
    <row r="102" ht="15.75" customHeight="1">
      <c r="B102" s="35"/>
      <c r="D102" s="35"/>
      <c r="E102" s="35"/>
    </row>
    <row r="103" ht="15.75" customHeight="1">
      <c r="B103" s="35"/>
      <c r="D103" s="35"/>
      <c r="E103" s="35"/>
    </row>
    <row r="104" ht="15.75" customHeight="1">
      <c r="B104" s="35"/>
      <c r="D104" s="35"/>
      <c r="E104" s="35"/>
    </row>
    <row r="105" ht="15.75" customHeight="1">
      <c r="B105" s="35"/>
      <c r="D105" s="35"/>
      <c r="E105" s="35"/>
    </row>
    <row r="106" ht="15.75" customHeight="1">
      <c r="B106" s="35"/>
      <c r="D106" s="35"/>
      <c r="E106" s="35"/>
    </row>
    <row r="107" ht="15.75" customHeight="1">
      <c r="B107" s="35"/>
      <c r="D107" s="35"/>
      <c r="E107" s="35"/>
    </row>
    <row r="108" ht="15.75" customHeight="1">
      <c r="B108" s="35"/>
      <c r="D108" s="35"/>
      <c r="E108" s="35"/>
    </row>
    <row r="109" ht="15.75" customHeight="1">
      <c r="B109" s="35"/>
      <c r="D109" s="35"/>
      <c r="E109" s="35"/>
    </row>
    <row r="110" ht="15.75" customHeight="1">
      <c r="B110" s="35"/>
      <c r="D110" s="35"/>
      <c r="E110" s="35"/>
    </row>
    <row r="111" ht="15.75" customHeight="1">
      <c r="B111" s="35"/>
      <c r="D111" s="35"/>
      <c r="E111" s="35"/>
    </row>
    <row r="112" ht="15.75" customHeight="1">
      <c r="B112" s="35"/>
      <c r="D112" s="35"/>
      <c r="E112" s="35"/>
    </row>
    <row r="113" ht="15.75" customHeight="1">
      <c r="B113" s="35"/>
      <c r="D113" s="35"/>
      <c r="E113" s="35"/>
    </row>
    <row r="114" ht="15.75" customHeight="1">
      <c r="B114" s="35"/>
      <c r="D114" s="35"/>
      <c r="E114" s="35"/>
    </row>
    <row r="115" ht="15.75" customHeight="1">
      <c r="B115" s="35"/>
      <c r="D115" s="35"/>
      <c r="E115" s="35"/>
    </row>
    <row r="116" ht="15.75" customHeight="1">
      <c r="B116" s="35"/>
      <c r="D116" s="35"/>
      <c r="E116" s="35"/>
    </row>
    <row r="117" ht="15.75" customHeight="1">
      <c r="B117" s="35"/>
      <c r="D117" s="35"/>
      <c r="E117" s="35"/>
    </row>
    <row r="118" ht="15.75" customHeight="1">
      <c r="B118" s="35"/>
      <c r="D118" s="35"/>
      <c r="E118" s="35"/>
    </row>
    <row r="119" ht="15.75" customHeight="1">
      <c r="B119" s="35"/>
      <c r="D119" s="35"/>
      <c r="E119" s="35"/>
    </row>
    <row r="120" ht="15.75" customHeight="1">
      <c r="B120" s="35"/>
      <c r="D120" s="35"/>
      <c r="E120" s="35"/>
    </row>
    <row r="121" ht="15.75" customHeight="1">
      <c r="B121" s="35"/>
      <c r="D121" s="35"/>
      <c r="E121" s="35"/>
    </row>
    <row r="122" ht="15.75" customHeight="1">
      <c r="B122" s="35"/>
      <c r="D122" s="35"/>
      <c r="E122" s="35"/>
    </row>
    <row r="123" ht="15.75" customHeight="1">
      <c r="B123" s="35"/>
      <c r="D123" s="35"/>
      <c r="E123" s="35"/>
    </row>
    <row r="124" ht="15.75" customHeight="1">
      <c r="B124" s="35"/>
      <c r="D124" s="35"/>
      <c r="E124" s="35"/>
    </row>
    <row r="125" ht="15.75" customHeight="1">
      <c r="B125" s="35"/>
      <c r="D125" s="35"/>
      <c r="E125" s="35"/>
    </row>
    <row r="126" ht="15.75" customHeight="1">
      <c r="B126" s="35"/>
      <c r="D126" s="35"/>
      <c r="E126" s="35"/>
    </row>
    <row r="127" ht="15.75" customHeight="1">
      <c r="B127" s="35"/>
      <c r="D127" s="35"/>
      <c r="E127" s="35"/>
    </row>
    <row r="128" ht="15.75" customHeight="1">
      <c r="B128" s="35"/>
      <c r="D128" s="35"/>
      <c r="E128" s="35"/>
    </row>
    <row r="129" ht="15.75" customHeight="1">
      <c r="B129" s="35"/>
      <c r="D129" s="35"/>
      <c r="E129" s="35"/>
    </row>
    <row r="130" ht="15.75" customHeight="1">
      <c r="B130" s="35"/>
      <c r="D130" s="35"/>
      <c r="E130" s="35"/>
    </row>
    <row r="131" ht="15.75" customHeight="1">
      <c r="B131" s="35"/>
      <c r="D131" s="35"/>
      <c r="E131" s="35"/>
    </row>
    <row r="132" ht="15.75" customHeight="1">
      <c r="B132" s="35"/>
      <c r="D132" s="35"/>
      <c r="E132" s="35"/>
    </row>
    <row r="133" ht="15.75" customHeight="1">
      <c r="B133" s="35"/>
      <c r="D133" s="35"/>
      <c r="E133" s="35"/>
    </row>
    <row r="134" ht="15.75" customHeight="1">
      <c r="B134" s="35"/>
      <c r="D134" s="35"/>
      <c r="E134" s="35"/>
    </row>
    <row r="135" ht="15.75" customHeight="1">
      <c r="B135" s="35"/>
      <c r="D135" s="35"/>
      <c r="E135" s="35"/>
    </row>
    <row r="136" ht="15.75" customHeight="1">
      <c r="B136" s="35"/>
      <c r="D136" s="35"/>
      <c r="E136" s="35"/>
    </row>
    <row r="137" ht="15.75" customHeight="1">
      <c r="B137" s="35"/>
      <c r="D137" s="35"/>
      <c r="E137" s="35"/>
    </row>
    <row r="138" ht="15.75" customHeight="1">
      <c r="B138" s="35"/>
      <c r="D138" s="35"/>
      <c r="E138" s="35"/>
    </row>
    <row r="139" ht="15.75" customHeight="1">
      <c r="B139" s="35"/>
      <c r="D139" s="35"/>
      <c r="E139" s="35"/>
    </row>
    <row r="140" ht="15.75" customHeight="1">
      <c r="B140" s="35"/>
      <c r="D140" s="35"/>
      <c r="E140" s="35"/>
    </row>
    <row r="141" ht="15.75" customHeight="1">
      <c r="B141" s="35"/>
      <c r="D141" s="35"/>
      <c r="E141" s="35"/>
    </row>
    <row r="142" ht="15.75" customHeight="1">
      <c r="B142" s="35"/>
      <c r="D142" s="35"/>
      <c r="E142" s="35"/>
    </row>
    <row r="143" ht="15.75" customHeight="1">
      <c r="B143" s="35"/>
      <c r="D143" s="35"/>
      <c r="E143" s="35"/>
    </row>
    <row r="144" ht="15.75" customHeight="1">
      <c r="B144" s="35"/>
      <c r="D144" s="35"/>
      <c r="E144" s="35"/>
    </row>
    <row r="145" ht="15.75" customHeight="1">
      <c r="B145" s="35"/>
      <c r="D145" s="35"/>
      <c r="E145" s="35"/>
    </row>
    <row r="146" ht="15.75" customHeight="1">
      <c r="B146" s="35"/>
      <c r="D146" s="35"/>
      <c r="E146" s="35"/>
    </row>
    <row r="147" ht="15.75" customHeight="1">
      <c r="B147" s="35"/>
      <c r="D147" s="35"/>
      <c r="E147" s="35"/>
    </row>
    <row r="148" ht="15.75" customHeight="1">
      <c r="B148" s="35"/>
      <c r="D148" s="35"/>
      <c r="E148" s="35"/>
    </row>
    <row r="149" ht="15.75" customHeight="1">
      <c r="B149" s="35"/>
      <c r="D149" s="35"/>
      <c r="E149" s="35"/>
    </row>
    <row r="150" ht="15.75" customHeight="1">
      <c r="B150" s="35"/>
      <c r="D150" s="35"/>
      <c r="E150" s="35"/>
    </row>
    <row r="151" ht="15.75" customHeight="1">
      <c r="B151" s="35"/>
      <c r="D151" s="35"/>
      <c r="E151" s="35"/>
    </row>
    <row r="152" ht="15.75" customHeight="1">
      <c r="B152" s="35"/>
      <c r="D152" s="35"/>
      <c r="E152" s="35"/>
    </row>
    <row r="153" ht="15.75" customHeight="1">
      <c r="B153" s="35"/>
      <c r="D153" s="35"/>
      <c r="E153" s="35"/>
    </row>
    <row r="154" ht="15.75" customHeight="1">
      <c r="B154" s="35"/>
      <c r="D154" s="35"/>
      <c r="E154" s="35"/>
    </row>
    <row r="155" ht="15.75" customHeight="1">
      <c r="B155" s="35"/>
      <c r="D155" s="35"/>
      <c r="E155" s="35"/>
    </row>
    <row r="156" ht="15.75" customHeight="1">
      <c r="B156" s="35"/>
      <c r="D156" s="35"/>
      <c r="E156" s="35"/>
    </row>
    <row r="157" ht="15.75" customHeight="1">
      <c r="B157" s="35"/>
      <c r="D157" s="35"/>
      <c r="E157" s="35"/>
    </row>
    <row r="158" ht="15.75" customHeight="1">
      <c r="B158" s="35"/>
      <c r="D158" s="35"/>
      <c r="E158" s="35"/>
    </row>
    <row r="159" ht="15.75" customHeight="1">
      <c r="B159" s="35"/>
      <c r="D159" s="35"/>
      <c r="E159" s="35"/>
    </row>
    <row r="160" ht="15.75" customHeight="1">
      <c r="B160" s="35"/>
      <c r="D160" s="35"/>
      <c r="E160" s="35"/>
    </row>
    <row r="161" ht="15.75" customHeight="1">
      <c r="B161" s="35"/>
      <c r="D161" s="35"/>
      <c r="E161" s="35"/>
    </row>
    <row r="162" ht="15.75" customHeight="1">
      <c r="B162" s="35"/>
      <c r="D162" s="35"/>
      <c r="E162" s="35"/>
    </row>
    <row r="163" ht="15.75" customHeight="1">
      <c r="B163" s="35"/>
      <c r="D163" s="35"/>
      <c r="E163" s="35"/>
    </row>
    <row r="164" ht="15.75" customHeight="1">
      <c r="B164" s="35"/>
      <c r="D164" s="35"/>
      <c r="E164" s="35"/>
    </row>
    <row r="165" ht="15.75" customHeight="1">
      <c r="B165" s="35"/>
      <c r="D165" s="35"/>
      <c r="E165" s="35"/>
    </row>
    <row r="166" ht="15.75" customHeight="1">
      <c r="B166" s="35"/>
      <c r="D166" s="35"/>
      <c r="E166" s="35"/>
    </row>
    <row r="167" ht="15.75" customHeight="1">
      <c r="B167" s="35"/>
      <c r="D167" s="35"/>
      <c r="E167" s="35"/>
    </row>
    <row r="168" ht="15.75" customHeight="1">
      <c r="B168" s="35"/>
      <c r="D168" s="35"/>
      <c r="E168" s="35"/>
    </row>
    <row r="169" ht="15.75" customHeight="1">
      <c r="B169" s="35"/>
      <c r="D169" s="35"/>
      <c r="E169" s="35"/>
    </row>
    <row r="170" ht="15.75" customHeight="1">
      <c r="B170" s="35"/>
      <c r="D170" s="35"/>
      <c r="E170" s="35"/>
    </row>
    <row r="171" ht="15.75" customHeight="1">
      <c r="B171" s="35"/>
      <c r="D171" s="35"/>
      <c r="E171" s="35"/>
    </row>
    <row r="172" ht="15.75" customHeight="1">
      <c r="B172" s="35"/>
      <c r="D172" s="35"/>
      <c r="E172" s="35"/>
    </row>
    <row r="173" ht="15.75" customHeight="1">
      <c r="B173" s="35"/>
      <c r="D173" s="35"/>
      <c r="E173" s="35"/>
    </row>
    <row r="174" ht="15.75" customHeight="1">
      <c r="B174" s="35"/>
      <c r="D174" s="35"/>
      <c r="E174" s="35"/>
    </row>
    <row r="175" ht="15.75" customHeight="1">
      <c r="B175" s="35"/>
      <c r="D175" s="35"/>
      <c r="E175" s="35"/>
    </row>
    <row r="176" ht="15.75" customHeight="1">
      <c r="B176" s="35"/>
      <c r="D176" s="35"/>
      <c r="E176" s="35"/>
    </row>
    <row r="177" ht="15.75" customHeight="1">
      <c r="B177" s="35"/>
      <c r="D177" s="35"/>
      <c r="E177" s="35"/>
    </row>
    <row r="178" ht="15.75" customHeight="1">
      <c r="B178" s="35"/>
      <c r="D178" s="35"/>
      <c r="E178" s="35"/>
    </row>
    <row r="179" ht="15.75" customHeight="1">
      <c r="B179" s="35"/>
      <c r="D179" s="35"/>
      <c r="E179" s="35"/>
    </row>
    <row r="180" ht="15.75" customHeight="1">
      <c r="B180" s="35"/>
      <c r="D180" s="35"/>
      <c r="E180" s="35"/>
    </row>
    <row r="181" ht="15.75" customHeight="1">
      <c r="B181" s="35"/>
      <c r="D181" s="35"/>
      <c r="E181" s="35"/>
    </row>
    <row r="182" ht="15.75" customHeight="1">
      <c r="B182" s="35"/>
      <c r="D182" s="35"/>
      <c r="E182" s="35"/>
    </row>
    <row r="183" ht="15.75" customHeight="1">
      <c r="B183" s="35"/>
      <c r="D183" s="35"/>
      <c r="E183" s="35"/>
    </row>
    <row r="184" ht="15.75" customHeight="1">
      <c r="B184" s="35"/>
      <c r="D184" s="35"/>
      <c r="E184" s="35"/>
    </row>
    <row r="185" ht="15.75" customHeight="1">
      <c r="B185" s="35"/>
      <c r="D185" s="35"/>
      <c r="E185" s="35"/>
    </row>
    <row r="186" ht="15.75" customHeight="1">
      <c r="B186" s="35"/>
      <c r="D186" s="35"/>
      <c r="E186" s="35"/>
    </row>
    <row r="187" ht="15.75" customHeight="1">
      <c r="B187" s="35"/>
      <c r="D187" s="35"/>
      <c r="E187" s="35"/>
    </row>
    <row r="188" ht="15.75" customHeight="1">
      <c r="B188" s="35"/>
      <c r="D188" s="35"/>
      <c r="E188" s="35"/>
    </row>
    <row r="189" ht="15.75" customHeight="1">
      <c r="B189" s="35"/>
      <c r="D189" s="35"/>
      <c r="E189" s="35"/>
    </row>
    <row r="190" ht="15.75" customHeight="1">
      <c r="B190" s="35"/>
      <c r="D190" s="35"/>
      <c r="E190" s="35"/>
    </row>
    <row r="191" ht="15.75" customHeight="1">
      <c r="B191" s="35"/>
      <c r="D191" s="35"/>
      <c r="E191" s="35"/>
    </row>
    <row r="192" ht="15.75" customHeight="1">
      <c r="B192" s="35"/>
      <c r="D192" s="35"/>
      <c r="E192" s="35"/>
    </row>
    <row r="193" ht="15.75" customHeight="1">
      <c r="B193" s="35"/>
      <c r="D193" s="35"/>
      <c r="E193" s="35"/>
    </row>
    <row r="194" ht="15.75" customHeight="1">
      <c r="B194" s="35"/>
      <c r="D194" s="35"/>
      <c r="E194" s="35"/>
    </row>
    <row r="195" ht="15.75" customHeight="1">
      <c r="B195" s="35"/>
      <c r="D195" s="35"/>
      <c r="E195" s="35"/>
    </row>
    <row r="196" ht="15.75" customHeight="1">
      <c r="B196" s="35"/>
      <c r="D196" s="35"/>
      <c r="E196" s="35"/>
    </row>
    <row r="197" ht="15.75" customHeight="1">
      <c r="B197" s="35"/>
      <c r="D197" s="35"/>
      <c r="E197" s="35"/>
    </row>
    <row r="198" ht="15.75" customHeight="1">
      <c r="B198" s="35"/>
      <c r="D198" s="35"/>
      <c r="E198" s="35"/>
    </row>
    <row r="199" ht="15.75" customHeight="1">
      <c r="B199" s="35"/>
      <c r="D199" s="35"/>
      <c r="E199" s="35"/>
    </row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E$11"/>
  <conditionalFormatting sqref="E2:E11">
    <cfRule type="cellIs" dxfId="0" priority="1" operator="equal">
      <formula>"Positive"</formula>
    </cfRule>
  </conditionalFormatting>
  <conditionalFormatting sqref="E2:E11">
    <cfRule type="cellIs" dxfId="3" priority="2" operator="equal">
      <formula>"Neutral"</formula>
    </cfRule>
  </conditionalFormatting>
  <conditionalFormatting sqref="E2:E11">
    <cfRule type="cellIs" dxfId="2" priority="3" operator="equal">
      <formula>"Negative"</formula>
    </cfRule>
  </conditionalFormatting>
  <dataValidations>
    <dataValidation type="list" allowBlank="1" sqref="E2:E199">
      <formula1>"Positive,Neutral,Negative"</formula1>
    </dataValidation>
    <dataValidation type="list" allowBlank="1" sqref="D2:D199">
      <formula1>Themes!$A$2:$A$40</formula1>
    </dataValidation>
    <dataValidation type="list" allowBlank="1" sqref="B2:B199">
      <formula1>'Task Results'!$A$2:$A$200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2B5A6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2.0"/>
    <col customWidth="1" min="2" max="2" width="17.43"/>
    <col customWidth="1" min="3" max="3" width="23.0"/>
    <col customWidth="1" min="4" max="4" width="14.29"/>
    <col customWidth="1" min="5" max="5" width="12.0"/>
    <col customWidth="1" min="6" max="26" width="8.71"/>
  </cols>
  <sheetData>
    <row r="1" ht="25.5" customHeight="1">
      <c r="A1" s="30" t="s">
        <v>50</v>
      </c>
      <c r="B1" s="30" t="s">
        <v>113</v>
      </c>
      <c r="C1" s="30" t="s">
        <v>114</v>
      </c>
      <c r="D1" s="30" t="s">
        <v>49</v>
      </c>
      <c r="E1" s="30" t="s">
        <v>115</v>
      </c>
    </row>
    <row r="2" ht="24.0" customHeight="1">
      <c r="A2" s="31" t="s">
        <v>53</v>
      </c>
      <c r="B2" s="32">
        <f>COUNTIF(Quotes!$D:$D,A2)</f>
        <v>2</v>
      </c>
      <c r="C2" s="32">
        <f>COUNTIF(Observations!$D:$D,A2)</f>
        <v>1</v>
      </c>
      <c r="D2" s="31" t="s">
        <v>52</v>
      </c>
      <c r="E2" s="31" t="s">
        <v>116</v>
      </c>
    </row>
    <row r="3" ht="24.0" customHeight="1">
      <c r="A3" s="33" t="s">
        <v>59</v>
      </c>
      <c r="B3" s="34">
        <f>COUNTIF(Quotes!$D:$D,A3)</f>
        <v>3</v>
      </c>
      <c r="C3" s="34">
        <f>COUNTIF(Observations!$D:$D,A3)</f>
        <v>3</v>
      </c>
      <c r="D3" s="33" t="s">
        <v>58</v>
      </c>
      <c r="E3" s="33" t="s">
        <v>117</v>
      </c>
    </row>
    <row r="4" ht="24.0" customHeight="1">
      <c r="A4" s="31" t="s">
        <v>61</v>
      </c>
      <c r="B4" s="32">
        <f>COUNTIF(Quotes!$D:$D,A4)</f>
        <v>1</v>
      </c>
      <c r="C4" s="32">
        <f>COUNTIF(Observations!$D:$D,A4)</f>
        <v>2</v>
      </c>
      <c r="D4" s="31" t="s">
        <v>52</v>
      </c>
      <c r="E4" s="31" t="s">
        <v>116</v>
      </c>
    </row>
    <row r="5" ht="24.0" customHeight="1">
      <c r="A5" s="33" t="s">
        <v>70</v>
      </c>
      <c r="B5" s="34">
        <f>COUNTIF(Quotes!$D:$D,A5)</f>
        <v>1</v>
      </c>
      <c r="C5" s="34">
        <f>COUNTIF(Observations!$D:$D,A5)</f>
        <v>1</v>
      </c>
      <c r="D5" s="33" t="s">
        <v>67</v>
      </c>
      <c r="E5" s="33" t="s">
        <v>118</v>
      </c>
    </row>
    <row r="6" ht="24.0" customHeight="1">
      <c r="A6" s="31" t="s">
        <v>63</v>
      </c>
      <c r="B6" s="32">
        <f>COUNTIF(Quotes!$D:$D,A6)</f>
        <v>1</v>
      </c>
      <c r="C6" s="32">
        <f>COUNTIF(Observations!$D:$D,A6)</f>
        <v>1</v>
      </c>
      <c r="D6" s="31" t="s">
        <v>58</v>
      </c>
      <c r="E6" s="31" t="s">
        <v>117</v>
      </c>
    </row>
    <row r="7" ht="24.0" customHeight="1">
      <c r="A7" s="33" t="s">
        <v>56</v>
      </c>
      <c r="B7" s="34">
        <f>COUNTIF(Quotes!$D:$D,A7)</f>
        <v>2</v>
      </c>
      <c r="C7" s="34">
        <f>COUNTIF(Observations!$D:$D,A7)</f>
        <v>2</v>
      </c>
      <c r="D7" s="33" t="s">
        <v>55</v>
      </c>
      <c r="E7" s="33" t="s">
        <v>119</v>
      </c>
    </row>
    <row r="8">
      <c r="D8" s="35"/>
      <c r="E8" s="35"/>
    </row>
    <row r="9">
      <c r="D9" s="35"/>
      <c r="E9" s="35"/>
    </row>
    <row r="10">
      <c r="D10" s="35"/>
      <c r="E10" s="35"/>
    </row>
    <row r="11">
      <c r="D11" s="35"/>
      <c r="E11" s="35"/>
    </row>
    <row r="12">
      <c r="D12" s="35"/>
      <c r="E12" s="35"/>
    </row>
    <row r="13">
      <c r="D13" s="35"/>
      <c r="E13" s="35"/>
    </row>
    <row r="14">
      <c r="D14" s="35"/>
      <c r="E14" s="35"/>
    </row>
    <row r="15">
      <c r="D15" s="35"/>
      <c r="E15" s="35"/>
    </row>
    <row r="16">
      <c r="D16" s="35"/>
      <c r="E16" s="35"/>
    </row>
    <row r="17">
      <c r="D17" s="35"/>
      <c r="E17" s="35"/>
    </row>
    <row r="18">
      <c r="D18" s="35"/>
      <c r="E18" s="35"/>
    </row>
    <row r="19">
      <c r="D19" s="35"/>
      <c r="E19" s="35"/>
    </row>
    <row r="20">
      <c r="D20" s="35"/>
      <c r="E20" s="35"/>
    </row>
    <row r="21" ht="15.75" customHeight="1">
      <c r="D21" s="35"/>
      <c r="E21" s="35"/>
    </row>
    <row r="22" ht="15.75" customHeight="1">
      <c r="D22" s="35"/>
      <c r="E22" s="35"/>
    </row>
    <row r="23" ht="15.75" customHeight="1">
      <c r="D23" s="35"/>
      <c r="E23" s="35"/>
    </row>
    <row r="24" ht="15.75" customHeight="1">
      <c r="D24" s="35"/>
      <c r="E24" s="35"/>
    </row>
    <row r="25" ht="15.75" customHeight="1">
      <c r="D25" s="35"/>
      <c r="E25" s="35"/>
    </row>
    <row r="26" ht="15.75" customHeight="1">
      <c r="D26" s="35"/>
      <c r="E26" s="35"/>
    </row>
    <row r="27" ht="15.75" customHeight="1">
      <c r="D27" s="35"/>
      <c r="E27" s="35"/>
    </row>
    <row r="28" ht="15.75" customHeight="1">
      <c r="D28" s="35"/>
      <c r="E28" s="35"/>
    </row>
    <row r="29" ht="15.75" customHeight="1">
      <c r="D29" s="35"/>
      <c r="E29" s="35"/>
    </row>
    <row r="30" ht="15.75" customHeight="1">
      <c r="D30" s="35"/>
      <c r="E30" s="35"/>
    </row>
    <row r="31" ht="15.75" customHeight="1">
      <c r="D31" s="35"/>
      <c r="E31" s="35"/>
    </row>
    <row r="32" ht="15.75" customHeight="1">
      <c r="D32" s="35"/>
      <c r="E32" s="35"/>
    </row>
    <row r="33" ht="15.75" customHeight="1">
      <c r="D33" s="35"/>
      <c r="E33" s="35"/>
    </row>
    <row r="34" ht="15.75" customHeight="1">
      <c r="D34" s="35"/>
      <c r="E34" s="35"/>
    </row>
    <row r="35" ht="15.75" customHeight="1">
      <c r="D35" s="35"/>
      <c r="E35" s="35"/>
    </row>
    <row r="36" ht="15.75" customHeight="1">
      <c r="D36" s="35"/>
      <c r="E36" s="35"/>
    </row>
    <row r="37" ht="15.75" customHeight="1">
      <c r="D37" s="35"/>
      <c r="E37" s="35"/>
    </row>
    <row r="38" ht="15.75" customHeight="1">
      <c r="D38" s="35"/>
      <c r="E38" s="35"/>
    </row>
    <row r="39" ht="15.75" customHeight="1">
      <c r="D39" s="35"/>
      <c r="E39" s="35"/>
    </row>
    <row r="40" ht="15.75" customHeight="1">
      <c r="A40" s="28" t="s">
        <v>13</v>
      </c>
    </row>
    <row r="41" ht="15.75" customHeight="1">
      <c r="A41" s="29" t="s">
        <v>14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E$7"/>
  <conditionalFormatting sqref="D2:D7">
    <cfRule type="cellIs" dxfId="2" priority="1" operator="equal">
      <formula>"Critical"</formula>
    </cfRule>
  </conditionalFormatting>
  <conditionalFormatting sqref="D2:D7">
    <cfRule type="cellIs" dxfId="1" priority="2" operator="equal">
      <formula>"High"</formula>
    </cfRule>
  </conditionalFormatting>
  <conditionalFormatting sqref="D2:D7">
    <cfRule type="cellIs" dxfId="3" priority="3" operator="equal">
      <formula>"Medium"</formula>
    </cfRule>
  </conditionalFormatting>
  <conditionalFormatting sqref="D2:D7">
    <cfRule type="cellIs" dxfId="4" priority="4" operator="equal">
      <formula>"Low"</formula>
    </cfRule>
  </conditionalFormatting>
  <conditionalFormatting sqref="E2:E7">
    <cfRule type="cellIs" dxfId="2" priority="5" operator="equal">
      <formula>"P0"</formula>
    </cfRule>
  </conditionalFormatting>
  <conditionalFormatting sqref="E2:E7">
    <cfRule type="cellIs" dxfId="1" priority="6" operator="equal">
      <formula>"P1"</formula>
    </cfRule>
  </conditionalFormatting>
  <conditionalFormatting sqref="E2:E7">
    <cfRule type="cellIs" dxfId="3" priority="7" operator="equal">
      <formula>"P2"</formula>
    </cfRule>
  </conditionalFormatting>
  <conditionalFormatting sqref="E2:E7">
    <cfRule type="cellIs" dxfId="4" priority="8" operator="equal">
      <formula>"P3"</formula>
    </cfRule>
  </conditionalFormatting>
  <conditionalFormatting sqref="B2:B7">
    <cfRule type="colorScale" priority="9">
      <colorScale>
        <cfvo type="min" val="0"/>
        <cfvo type="max" val="0"/>
        <color rgb="FFE1F0FF"/>
        <color rgb="FF1E98FF"/>
      </colorScale>
    </cfRule>
  </conditionalFormatting>
  <dataValidations>
    <dataValidation type="list" allowBlank="1" sqref="E2:E39">
      <formula1>"P0,P1,P2,P3"</formula1>
    </dataValidation>
    <dataValidation type="list" allowBlank="1" sqref="D2:D39">
      <formula1>"Critical,High,Medium,Low"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2B5A6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4.0"/>
    <col customWidth="1" min="2" max="2" width="46.0"/>
    <col customWidth="1" min="3" max="6" width="12.0"/>
    <col customWidth="1" min="7" max="26" width="8.71"/>
  </cols>
  <sheetData>
    <row r="1" ht="25.5" customHeight="1">
      <c r="A1" s="30" t="s">
        <v>75</v>
      </c>
      <c r="B1" s="30" t="s">
        <v>120</v>
      </c>
      <c r="C1" s="30" t="s">
        <v>121</v>
      </c>
      <c r="D1" s="30" t="s">
        <v>122</v>
      </c>
      <c r="E1" s="30" t="s">
        <v>115</v>
      </c>
      <c r="F1" s="30" t="s">
        <v>76</v>
      </c>
    </row>
    <row r="2" ht="24.0" customHeight="1">
      <c r="A2" s="31" t="s">
        <v>79</v>
      </c>
      <c r="B2" s="31" t="s">
        <v>123</v>
      </c>
      <c r="C2" s="31" t="s">
        <v>58</v>
      </c>
      <c r="D2" s="31" t="s">
        <v>67</v>
      </c>
      <c r="E2" s="31" t="s">
        <v>119</v>
      </c>
      <c r="F2" s="31" t="s">
        <v>80</v>
      </c>
    </row>
    <row r="3" ht="24.0" customHeight="1">
      <c r="A3" s="33" t="s">
        <v>124</v>
      </c>
      <c r="B3" s="33" t="s">
        <v>125</v>
      </c>
      <c r="C3" s="33" t="s">
        <v>58</v>
      </c>
      <c r="D3" s="33" t="s">
        <v>52</v>
      </c>
      <c r="E3" s="33" t="s">
        <v>119</v>
      </c>
      <c r="F3" s="33" t="s">
        <v>84</v>
      </c>
    </row>
    <row r="4" ht="24.0" customHeight="1">
      <c r="A4" s="31" t="s">
        <v>126</v>
      </c>
      <c r="B4" s="31" t="s">
        <v>127</v>
      </c>
      <c r="C4" s="31" t="s">
        <v>58</v>
      </c>
      <c r="D4" s="31" t="s">
        <v>67</v>
      </c>
      <c r="E4" s="31" t="s">
        <v>117</v>
      </c>
      <c r="F4" s="31" t="s">
        <v>80</v>
      </c>
    </row>
    <row r="5" ht="24.0" customHeight="1">
      <c r="A5" s="33" t="s">
        <v>128</v>
      </c>
      <c r="B5" s="33" t="s">
        <v>129</v>
      </c>
      <c r="C5" s="33" t="s">
        <v>52</v>
      </c>
      <c r="D5" s="33" t="s">
        <v>67</v>
      </c>
      <c r="E5" s="33" t="s">
        <v>117</v>
      </c>
      <c r="F5" s="33" t="s">
        <v>84</v>
      </c>
    </row>
    <row r="6" ht="24.0" customHeight="1">
      <c r="A6" s="31" t="s">
        <v>91</v>
      </c>
      <c r="B6" s="31" t="s">
        <v>130</v>
      </c>
      <c r="C6" s="31" t="s">
        <v>52</v>
      </c>
      <c r="D6" s="31" t="s">
        <v>67</v>
      </c>
      <c r="E6" s="31" t="s">
        <v>117</v>
      </c>
      <c r="F6" s="31" t="s">
        <v>80</v>
      </c>
    </row>
    <row r="7" ht="24.0" customHeight="1">
      <c r="A7" s="33" t="s">
        <v>131</v>
      </c>
      <c r="B7" s="33" t="s">
        <v>132</v>
      </c>
      <c r="C7" s="33" t="s">
        <v>67</v>
      </c>
      <c r="D7" s="33" t="s">
        <v>67</v>
      </c>
      <c r="E7" s="33" t="s">
        <v>116</v>
      </c>
      <c r="F7" s="33" t="s">
        <v>84</v>
      </c>
    </row>
    <row r="8">
      <c r="C8" s="35"/>
      <c r="D8" s="35"/>
      <c r="E8" s="35"/>
    </row>
    <row r="9">
      <c r="C9" s="35"/>
      <c r="D9" s="35"/>
      <c r="E9" s="35"/>
    </row>
    <row r="10">
      <c r="C10" s="35"/>
      <c r="D10" s="35"/>
      <c r="E10" s="35"/>
    </row>
    <row r="11">
      <c r="C11" s="35"/>
      <c r="D11" s="35"/>
      <c r="E11" s="35"/>
    </row>
    <row r="12">
      <c r="C12" s="35"/>
      <c r="D12" s="35"/>
      <c r="E12" s="35"/>
    </row>
    <row r="13">
      <c r="C13" s="35"/>
      <c r="D13" s="35"/>
      <c r="E13" s="35"/>
    </row>
    <row r="14">
      <c r="C14" s="35"/>
      <c r="D14" s="35"/>
      <c r="E14" s="35"/>
    </row>
    <row r="15">
      <c r="C15" s="35"/>
      <c r="D15" s="35"/>
      <c r="E15" s="35"/>
    </row>
    <row r="16">
      <c r="C16" s="35"/>
      <c r="D16" s="35"/>
      <c r="E16" s="35"/>
    </row>
    <row r="17">
      <c r="C17" s="35"/>
      <c r="D17" s="35"/>
      <c r="E17" s="35"/>
    </row>
    <row r="18">
      <c r="C18" s="35"/>
      <c r="D18" s="35"/>
      <c r="E18" s="35"/>
    </row>
    <row r="19">
      <c r="C19" s="35"/>
      <c r="D19" s="35"/>
      <c r="E19" s="35"/>
    </row>
    <row r="20">
      <c r="C20" s="35"/>
      <c r="D20" s="35"/>
      <c r="E20" s="35"/>
    </row>
    <row r="21" ht="15.75" customHeight="1">
      <c r="C21" s="35"/>
      <c r="D21" s="35"/>
      <c r="E21" s="35"/>
    </row>
    <row r="22" ht="15.75" customHeight="1">
      <c r="C22" s="35"/>
      <c r="D22" s="35"/>
      <c r="E22" s="35"/>
    </row>
    <row r="23" ht="15.75" customHeight="1">
      <c r="C23" s="35"/>
      <c r="D23" s="35"/>
      <c r="E23" s="35"/>
    </row>
    <row r="24" ht="15.75" customHeight="1">
      <c r="C24" s="35"/>
      <c r="D24" s="35"/>
      <c r="E24" s="35"/>
    </row>
    <row r="25" ht="15.75" customHeight="1">
      <c r="C25" s="35"/>
      <c r="D25" s="35"/>
      <c r="E25" s="35"/>
    </row>
    <row r="26" ht="15.75" customHeight="1">
      <c r="C26" s="35"/>
      <c r="D26" s="35"/>
      <c r="E26" s="35"/>
    </row>
    <row r="27" ht="15.75" customHeight="1">
      <c r="C27" s="35"/>
      <c r="D27" s="35"/>
      <c r="E27" s="35"/>
    </row>
    <row r="28" ht="15.75" customHeight="1">
      <c r="C28" s="35"/>
      <c r="D28" s="35"/>
      <c r="E28" s="35"/>
    </row>
    <row r="29" ht="15.75" customHeight="1">
      <c r="C29" s="35"/>
      <c r="D29" s="35"/>
      <c r="E29" s="35"/>
    </row>
    <row r="30" ht="15.75" customHeight="1">
      <c r="C30" s="35"/>
      <c r="D30" s="35"/>
      <c r="E30" s="35"/>
    </row>
    <row r="31" ht="15.75" customHeight="1">
      <c r="C31" s="35"/>
      <c r="D31" s="35"/>
      <c r="E31" s="35"/>
    </row>
    <row r="32" ht="15.75" customHeight="1">
      <c r="C32" s="35"/>
      <c r="D32" s="35"/>
      <c r="E32" s="35"/>
    </row>
    <row r="33" ht="15.75" customHeight="1">
      <c r="C33" s="35"/>
      <c r="D33" s="35"/>
      <c r="E33" s="35"/>
    </row>
    <row r="34" ht="15.75" customHeight="1">
      <c r="C34" s="35"/>
      <c r="D34" s="35"/>
      <c r="E34" s="35"/>
    </row>
    <row r="35" ht="15.75" customHeight="1">
      <c r="C35" s="35"/>
      <c r="D35" s="35"/>
      <c r="E35" s="35"/>
    </row>
    <row r="36" ht="15.75" customHeight="1">
      <c r="C36" s="35"/>
      <c r="D36" s="35"/>
      <c r="E36" s="35"/>
    </row>
    <row r="37" ht="15.75" customHeight="1">
      <c r="C37" s="35"/>
      <c r="D37" s="35"/>
      <c r="E37" s="35"/>
    </row>
    <row r="38" ht="15.75" customHeight="1">
      <c r="C38" s="35"/>
      <c r="D38" s="35"/>
      <c r="E38" s="35"/>
    </row>
    <row r="39" ht="15.75" customHeight="1">
      <c r="C39" s="35"/>
      <c r="D39" s="35"/>
      <c r="E39" s="35"/>
    </row>
    <row r="40" ht="15.75" customHeight="1">
      <c r="A40" s="28" t="s">
        <v>13</v>
      </c>
    </row>
    <row r="41" ht="15.75" customHeight="1">
      <c r="A41" s="29" t="s">
        <v>14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F$7"/>
  <conditionalFormatting sqref="C2:C7">
    <cfRule type="cellIs" dxfId="0" priority="1" operator="equal">
      <formula>"High"</formula>
    </cfRule>
  </conditionalFormatting>
  <conditionalFormatting sqref="C2:C7">
    <cfRule type="cellIs" dxfId="1" priority="2" operator="equal">
      <formula>"Medium"</formula>
    </cfRule>
  </conditionalFormatting>
  <conditionalFormatting sqref="C2:C7">
    <cfRule type="cellIs" dxfId="4" priority="3" operator="equal">
      <formula>"Low"</formula>
    </cfRule>
  </conditionalFormatting>
  <conditionalFormatting sqref="D2:D7">
    <cfRule type="cellIs" dxfId="0" priority="4" operator="equal">
      <formula>"Low"</formula>
    </cfRule>
  </conditionalFormatting>
  <conditionalFormatting sqref="D2:D7">
    <cfRule type="cellIs" dxfId="1" priority="5" operator="equal">
      <formula>"Medium"</formula>
    </cfRule>
  </conditionalFormatting>
  <conditionalFormatting sqref="D2:D7">
    <cfRule type="cellIs" dxfId="2" priority="6" operator="equal">
      <formula>"High"</formula>
    </cfRule>
  </conditionalFormatting>
  <conditionalFormatting sqref="E2:E7">
    <cfRule type="cellIs" dxfId="2" priority="7" operator="equal">
      <formula>"P0"</formula>
    </cfRule>
  </conditionalFormatting>
  <conditionalFormatting sqref="E2:E7">
    <cfRule type="cellIs" dxfId="1" priority="8" operator="equal">
      <formula>"P1"</formula>
    </cfRule>
  </conditionalFormatting>
  <conditionalFormatting sqref="E2:E7">
    <cfRule type="cellIs" dxfId="3" priority="9" operator="equal">
      <formula>"P2"</formula>
    </cfRule>
  </conditionalFormatting>
  <conditionalFormatting sqref="E2:E7">
    <cfRule type="cellIs" dxfId="4" priority="10" operator="equal">
      <formula>"P3"</formula>
    </cfRule>
  </conditionalFormatting>
  <dataValidations>
    <dataValidation type="list" allowBlank="1" sqref="C2:C39">
      <formula1>"High,Medium,Low"</formula1>
    </dataValidation>
    <dataValidation type="list" allowBlank="1" sqref="D2:D39">
      <formula1>"Low,Medium,High"</formula1>
    </dataValidation>
    <dataValidation type="list" allowBlank="1" sqref="E2:E39">
      <formula1>"P0,P1,P2,P3"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35" t="s">
        <v>16</v>
      </c>
      <c r="B1" s="35" t="s">
        <v>133</v>
      </c>
      <c r="C1" s="35" t="s">
        <v>134</v>
      </c>
    </row>
    <row r="2">
      <c r="A2" s="35" t="s">
        <v>23</v>
      </c>
      <c r="B2" s="38">
        <f>IFERROR(COUNTIFS('Task Results'!$B:$B,A2,'Task Results'!$C:$C,"Success")/COUNTIF('Task Results'!$B:$B,A2),0)</f>
        <v>1</v>
      </c>
      <c r="C2" s="35">
        <f>IFERROR(AVERAGEIF('Task Results'!$B:$B,A2,'Task Results'!$D:$D),0)</f>
        <v>51</v>
      </c>
    </row>
    <row r="3">
      <c r="A3" s="35" t="s">
        <v>25</v>
      </c>
      <c r="B3" s="38">
        <f>IFERROR(COUNTIFS('Task Results'!$B:$B,A3,'Task Results'!$C:$C,"Success")/COUNTIF('Task Results'!$B:$B,A3),0)</f>
        <v>0.75</v>
      </c>
      <c r="C3" s="35">
        <f>IFERROR(AVERAGEIF('Task Results'!$B:$B,A3,'Task Results'!$D:$D),0)</f>
        <v>95.25</v>
      </c>
    </row>
    <row r="4">
      <c r="A4" s="35" t="s">
        <v>27</v>
      </c>
      <c r="B4" s="38">
        <f>IFERROR(COUNTIFS('Task Results'!$B:$B,A4,'Task Results'!$C:$C,"Success")/COUNTIF('Task Results'!$B:$B,A4),0)</f>
        <v>0.6</v>
      </c>
      <c r="C4" s="35">
        <f>IFERROR(AVERAGEIF('Task Results'!$B:$B,A4,'Task Results'!$D:$D),0)</f>
        <v>123</v>
      </c>
    </row>
    <row r="5">
      <c r="A5" s="35" t="s">
        <v>29</v>
      </c>
      <c r="B5" s="38">
        <f>IFERROR(COUNTIFS('Task Results'!$B:$B,A5,'Task Results'!$C:$C,"Success")/COUNTIF('Task Results'!$B:$B,A5),0)</f>
        <v>0.5</v>
      </c>
      <c r="C5" s="35">
        <f>IFERROR(AVERAGEIF('Task Results'!$B:$B,A5,'Task Results'!$D:$D),0)</f>
        <v>91.25</v>
      </c>
    </row>
    <row r="6">
      <c r="A6" s="35" t="s">
        <v>32</v>
      </c>
      <c r="B6" s="38">
        <f>IFERROR(COUNTIFS('Task Results'!$B:$B,A6,'Task Results'!$C:$C,"Success")/COUNTIF('Task Results'!$B:$B,A6),0)</f>
        <v>0.25</v>
      </c>
      <c r="C6" s="35">
        <f>IFERROR(AVERAGEIF('Task Results'!$B:$B,A6,'Task Results'!$D:$D),0)</f>
        <v>151.25</v>
      </c>
    </row>
    <row r="8">
      <c r="A8" s="35" t="s">
        <v>49</v>
      </c>
      <c r="B8" s="35" t="s">
        <v>135</v>
      </c>
    </row>
    <row r="9">
      <c r="A9" s="35" t="s">
        <v>55</v>
      </c>
      <c r="B9" s="35">
        <f>COUNTIF('Usability Issues'!$B:$B,"Critical")</f>
        <v>2</v>
      </c>
    </row>
    <row r="10">
      <c r="A10" s="35" t="s">
        <v>58</v>
      </c>
      <c r="B10" s="35">
        <f>COUNTIF('Usability Issues'!$B:$B,"High")</f>
        <v>2</v>
      </c>
    </row>
    <row r="11">
      <c r="A11" s="35" t="s">
        <v>52</v>
      </c>
      <c r="B11" s="35">
        <f>COUNTIF('Usability Issues'!$B:$B,"Medium")</f>
        <v>2</v>
      </c>
    </row>
    <row r="12">
      <c r="A12" s="35" t="s">
        <v>67</v>
      </c>
      <c r="B12" s="35">
        <f>COUNTIF('Usability Issues'!$B:$B,"Low")</f>
        <v>1</v>
      </c>
    </row>
    <row r="14">
      <c r="A14" s="35" t="s">
        <v>15</v>
      </c>
      <c r="B14" s="35" t="s">
        <v>136</v>
      </c>
    </row>
    <row r="15">
      <c r="A15" s="35" t="s">
        <v>22</v>
      </c>
      <c r="B15" s="38">
        <f>IFERROR((COUNTIFS('Task Results'!$A:$A,A15,'Task Results'!$C:$C,"Success")+0.5*COUNTIFS('Task Results'!$A:$A,A15,'Task Results'!$C:$C,"Partial"))/COUNTIF('Task Results'!$A:$A,A15),0)</f>
        <v>0.7</v>
      </c>
    </row>
    <row r="16">
      <c r="A16" s="35" t="s">
        <v>35</v>
      </c>
      <c r="B16" s="38">
        <f>IFERROR((COUNTIFS('Task Results'!$A:$A,A16,'Task Results'!$C:$C,"Success")+0.5*COUNTIFS('Task Results'!$A:$A,A16,'Task Results'!$C:$C,"Partial"))/COUNTIF('Task Results'!$A:$A,A16),0)</f>
        <v>0.8</v>
      </c>
    </row>
    <row r="17">
      <c r="A17" s="35" t="s">
        <v>39</v>
      </c>
      <c r="B17" s="38">
        <f>IFERROR((COUNTIFS('Task Results'!$A:$A,A17,'Task Results'!$C:$C,"Success")+0.5*COUNTIFS('Task Results'!$A:$A,A17,'Task Results'!$C:$C,"Partial"))/COUNTIF('Task Results'!$A:$A,A17),0)</f>
        <v>0.7</v>
      </c>
    </row>
    <row r="18">
      <c r="A18" s="35" t="s">
        <v>42</v>
      </c>
      <c r="B18" s="38">
        <f>IFERROR((COUNTIFS('Task Results'!$A:$A,A18,'Task Results'!$C:$C,"Success")+0.5*COUNTIFS('Task Results'!$A:$A,A18,'Task Results'!$C:$C,"Partial"))/COUNTIF('Task Results'!$A:$A,A18),0)</f>
        <v>0.75</v>
      </c>
    </row>
    <row r="19">
      <c r="A19" s="35" t="s">
        <v>45</v>
      </c>
      <c r="B19" s="38">
        <f>IFERROR((COUNTIFS('Task Results'!$A:$A,A19,'Task Results'!$C:$C,"Success")+0.5*COUNTIFS('Task Results'!$A:$A,A19,'Task Results'!$C:$C,"Partial"))/COUNTIF('Task Results'!$A:$A,A19),0)</f>
        <v>0.8333333333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B59B6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4" width="30.0"/>
    <col customWidth="1" min="5" max="5" width="3.0"/>
    <col customWidth="1" min="6" max="26" width="8.71"/>
  </cols>
  <sheetData>
    <row r="1" ht="31.5" customHeight="1">
      <c r="B1" s="39" t="s">
        <v>137</v>
      </c>
    </row>
    <row r="2" ht="18.0" customHeight="1">
      <c r="B2" s="2" t="s">
        <v>138</v>
      </c>
    </row>
    <row r="3" ht="4.5" customHeight="1">
      <c r="B3" s="3"/>
      <c r="C3" s="3"/>
      <c r="D3" s="3"/>
    </row>
    <row r="5" ht="21.75" customHeight="1">
      <c r="B5" s="40" t="s">
        <v>139</v>
      </c>
      <c r="C5" s="41"/>
      <c r="D5" s="42"/>
    </row>
    <row r="6" ht="21.75" customHeight="1">
      <c r="B6" s="43" t="str">
        <f>CONCATENATE("1.  ",'Usability Issues'!A4,"  (",'Usability Issues'!B4,")")</f>
        <v>1.  Export action is undiscoverable  (Critical)</v>
      </c>
      <c r="C6" s="41"/>
      <c r="D6" s="42"/>
    </row>
    <row r="7" ht="21.75" customHeight="1">
      <c r="B7" s="43" t="str">
        <f>CONCATENATE("2.  ",'Usability Issues'!A5,"  (",'Usability Issues'!B5,")")</f>
        <v>2.  Project creation has too many required steps  (Critical)</v>
      </c>
      <c r="C7" s="41"/>
      <c r="D7" s="42"/>
    </row>
    <row r="8" ht="21.75" customHeight="1">
      <c r="B8" s="43" t="str">
        <f>CONCATENATE("3.  ",'Usability Issues'!A6,"  (",'Usability Issues'!B6,")")</f>
        <v>3.  Invite delivery feels unreliable  (High)</v>
      </c>
      <c r="C8" s="41"/>
      <c r="D8" s="42"/>
    </row>
    <row r="9" ht="21.75" customHeight="1">
      <c r="B9" s="43" t="str">
        <f>CONCATENATE("4.  ",'Usability Issues'!A7,"  (",'Usability Issues'!B7,")")</f>
        <v>4.  Settings entry point is ambiguous  (High)</v>
      </c>
      <c r="C9" s="41"/>
      <c r="D9" s="42"/>
    </row>
    <row r="10" ht="21.75" customHeight="1">
      <c r="B10" s="43" t="str">
        <f>CONCATENATE("5.  ",'Usability Issues'!A8,"  (",'Usability Issues'!B8,")")</f>
        <v>5.  'Preferences' label misread as unrelated  (Medium)</v>
      </c>
      <c r="C10" s="41"/>
      <c r="D10" s="42"/>
    </row>
    <row r="11">
      <c r="B11" s="44"/>
      <c r="C11" s="19"/>
      <c r="D11" s="19"/>
    </row>
    <row r="13" ht="21.75" customHeight="1">
      <c r="B13" s="45" t="s">
        <v>140</v>
      </c>
      <c r="C13" s="41"/>
      <c r="D13" s="42"/>
    </row>
    <row r="14" ht="21.75" customHeight="1">
      <c r="B14" s="46" t="str">
        <f t="array" ref="B14">IFERROR(INDEX('Usability Issues'!A:A,MATCH("Critical",'Usability Issues'!B:B,0)),"— none flagged critical")</f>
        <v>Export action is undiscoverable</v>
      </c>
      <c r="C14" s="41"/>
      <c r="D14" s="42"/>
    </row>
    <row r="15" ht="21.75" customHeight="1">
      <c r="B15" s="46" t="str">
        <f t="array" ref="B15">CONCATENATE("Seen ",IFERROR(INDEX('Usability Issues'!C:C,MATCH("Critical",'Usability Issues'!B:B,0)),0)," times · fix: ",IFERROR(INDEX('Usability Issues'!D:D,MATCH("Critical",'Usability Issues'!B:B,0)),""))</f>
        <v>Seen 3 times · fix: Surface Export in the primary toolbar</v>
      </c>
      <c r="C15" s="41"/>
      <c r="D15" s="42"/>
    </row>
    <row r="16">
      <c r="B16" s="47"/>
      <c r="C16" s="48"/>
      <c r="D16" s="48"/>
    </row>
    <row r="18" ht="21.75" customHeight="1">
      <c r="B18" s="49" t="s">
        <v>141</v>
      </c>
      <c r="C18" s="41"/>
      <c r="D18" s="42"/>
    </row>
    <row r="19" ht="21.75" customHeight="1">
      <c r="B19" s="50" t="str">
        <f t="array" ref="B19">IFERROR(INDEX(Recommendations!A:A,MATCH("Low",Recommendations!D:D,0)),"—")</f>
        <v>Surface Export in the primary toolbar</v>
      </c>
      <c r="C19" s="41"/>
      <c r="D19" s="42"/>
    </row>
    <row r="20" ht="21.75" customHeight="1">
      <c r="B20" s="50" t="str">
        <f t="array" ref="B20">CONCATENATE("Impact ",IFERROR(INDEX(Recommendations!C:C,MATCH("Low",Recommendations!D:D,0)),"")," · effort Low · owner ",IFERROR(INDEX(Recommendations!F:F,MATCH("Low",Recommendations!D:D,0)),""))</f>
        <v>Impact High · effort Low · owner Kristen</v>
      </c>
      <c r="C20" s="41"/>
      <c r="D20" s="42"/>
    </row>
    <row r="21" ht="15.75" customHeight="1">
      <c r="B21" s="51"/>
      <c r="C21" s="9"/>
      <c r="D21" s="9"/>
    </row>
    <row r="22" ht="15.75" customHeight="1"/>
    <row r="23" ht="21.75" customHeight="1">
      <c r="B23" s="52" t="s">
        <v>142</v>
      </c>
      <c r="C23" s="41"/>
      <c r="D23" s="42"/>
    </row>
    <row r="24" ht="21.75" customHeight="1">
      <c r="B24" s="53" t="str">
        <f>CONCATENATE(COUNTIF(Recommendations!D:D,"Low")," low-effort recommendations ready to ship")</f>
        <v>5 low-effort recommendations ready to ship</v>
      </c>
      <c r="C24" s="41"/>
      <c r="D24" s="42"/>
    </row>
    <row r="25" ht="21.75" customHeight="1">
      <c r="B25" s="53" t="str">
        <f t="array" ref="B25">CONCATENATE("Start with: ",IFERROR(INDEX(Recommendations!A:A,MATCH("Low",Recommendations!D:D,0)),"—"))</f>
        <v>Start with: Surface Export in the primary toolbar</v>
      </c>
      <c r="C25" s="41"/>
      <c r="D25" s="42"/>
    </row>
    <row r="26" ht="15.75" customHeight="1">
      <c r="B26" s="54"/>
      <c r="C26" s="7"/>
      <c r="D26" s="7"/>
    </row>
    <row r="27" ht="15.75" customHeight="1"/>
    <row r="28" ht="15.75" customHeight="1">
      <c r="B28" s="55" t="s">
        <v>143</v>
      </c>
      <c r="C28" s="55" t="s">
        <v>144</v>
      </c>
      <c r="D28" s="55" t="s">
        <v>145</v>
      </c>
    </row>
    <row r="29" ht="15.75" customHeight="1">
      <c r="B29" s="56">
        <f>IFERROR(COUNTIF('Task Results'!C2:C200,"Success")/COUNTA('Task Results'!C2:C200),0)</f>
        <v>0.6363636364</v>
      </c>
      <c r="C29" s="57">
        <f>IFERROR(AVERAGE('Task Results'!F2:F200),0)</f>
        <v>3.772727273</v>
      </c>
      <c r="D29" s="58">
        <f>COUNTIF('Usability Issues'!B:B,"Critical")</f>
        <v>2</v>
      </c>
    </row>
    <row r="30" ht="15.75" customHeight="1"/>
    <row r="31" ht="15.75" customHeight="1">
      <c r="B31" s="28" t="s">
        <v>13</v>
      </c>
    </row>
    <row r="32" ht="15.75" customHeight="1">
      <c r="B32" s="2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1:D1"/>
    <mergeCell ref="B2:D2"/>
    <mergeCell ref="B5:D5"/>
    <mergeCell ref="B6:D6"/>
    <mergeCell ref="B7:D7"/>
    <mergeCell ref="B8:D8"/>
    <mergeCell ref="B9:D9"/>
    <mergeCell ref="B23:D23"/>
    <mergeCell ref="B24:D24"/>
    <mergeCell ref="B25:D25"/>
    <mergeCell ref="B10:D10"/>
    <mergeCell ref="B13:D13"/>
    <mergeCell ref="B14:D14"/>
    <mergeCell ref="B15:D15"/>
    <mergeCell ref="B18:D18"/>
    <mergeCell ref="B19:D19"/>
    <mergeCell ref="B20:D20"/>
  </mergeCells>
  <printOptions/>
  <pageMargins bottom="1.0" footer="0.0" header="0.0" left="0.75" right="0.75" top="1.0"/>
  <pageSetup paperSize="9" orientation="portrait"/>
  <drawing r:id="rId1"/>
</worksheet>
</file>